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d.docs.live.net/4ea2697b179fd751/Desktop/Shakhawat Other/Format/"/>
    </mc:Choice>
  </mc:AlternateContent>
  <xr:revisionPtr revIDLastSave="41" documentId="13_ncr:1_{F92DBBB2-5FA0-4B66-B260-06BCEC80297F}" xr6:coauthVersionLast="47" xr6:coauthVersionMax="47" xr10:uidLastSave="{631CC074-CBF8-4E9E-868A-C0206C4B9A09}"/>
  <bookViews>
    <workbookView xWindow="-108" yWindow="-108" windowWidth="23256" windowHeight="12456" xr2:uid="{00000000-000D-0000-FFFF-FFFF00000000}"/>
  </bookViews>
  <sheets>
    <sheet name="Home" sheetId="1" r:id="rId1"/>
    <sheet name="Fixed Asset as per 3rd Schedule" sheetId="4" r:id="rId2"/>
    <sheet name="Disposal List" sheetId="5" r:id="rId3"/>
    <sheet name="Rate &amp; Source" sheetId="3" state="hidden" r:id="rId4"/>
  </sheets>
  <definedNames>
    <definedName name="Depreciation_Rate_3rd_Scdl">'Fixed Asset as per 3rd Schedule'!$A$34:$S$54</definedName>
    <definedName name="Depreciation_Table">'Fixed Asset as per 3rd Schedule'!$A$7:$T$26</definedName>
    <definedName name="Minimum_Tax_163">Home!$A$147:$T$169</definedName>
    <definedName name="_xlnm.Print_Area" localSheetId="2">'Disposal List'!$A$1:$W$36</definedName>
    <definedName name="_xlnm.Print_Area" localSheetId="1">'Fixed Asset as per 3rd Schedule'!$A$1:$T$33</definedName>
    <definedName name="_xlnm.Print_Area" localSheetId="0">Home!$A$1:$T$169</definedName>
    <definedName name="Total_Input_us_163">Home!$L$102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0" i="1" l="1"/>
  <c r="L136" i="1"/>
  <c r="L129" i="1"/>
  <c r="Q40" i="1"/>
  <c r="C74" i="1"/>
  <c r="I93" i="1"/>
  <c r="E35" i="5"/>
  <c r="V23" i="5"/>
  <c r="V24" i="5"/>
  <c r="V25" i="5"/>
  <c r="T23" i="5"/>
  <c r="T24" i="5"/>
  <c r="T25" i="5"/>
  <c r="P23" i="5"/>
  <c r="P24" i="5"/>
  <c r="P25" i="5"/>
  <c r="N23" i="5"/>
  <c r="N24" i="5"/>
  <c r="N25" i="5"/>
  <c r="K23" i="5"/>
  <c r="K24" i="5"/>
  <c r="K25" i="5"/>
  <c r="I96" i="1"/>
  <c r="Q114" i="1"/>
  <c r="Q66" i="1"/>
  <c r="Q64" i="1"/>
  <c r="Q47" i="1"/>
  <c r="Q22" i="1"/>
  <c r="Q60" i="1"/>
  <c r="Q132" i="1" s="1"/>
  <c r="L137" i="1" s="1"/>
  <c r="L80" i="1"/>
  <c r="L79" i="1"/>
  <c r="L74" i="1"/>
  <c r="L70" i="1"/>
  <c r="Q70" i="1" s="1"/>
  <c r="L90" i="1"/>
  <c r="T10" i="5"/>
  <c r="S14" i="4"/>
  <c r="S15" i="4"/>
  <c r="S16" i="4"/>
  <c r="S17" i="4"/>
  <c r="S18" i="4"/>
  <c r="S19" i="4"/>
  <c r="S20" i="4"/>
  <c r="S21" i="4"/>
  <c r="S22" i="4"/>
  <c r="S23" i="4"/>
  <c r="S24" i="4"/>
  <c r="S25" i="4"/>
  <c r="Q14" i="4"/>
  <c r="Q15" i="4"/>
  <c r="Q16" i="4"/>
  <c r="Q17" i="4"/>
  <c r="Q18" i="4"/>
  <c r="Q19" i="4"/>
  <c r="Q20" i="4"/>
  <c r="Q21" i="4"/>
  <c r="Q22" i="4"/>
  <c r="Q23" i="4"/>
  <c r="Q24" i="4"/>
  <c r="Q25" i="4"/>
  <c r="O14" i="4"/>
  <c r="O15" i="4"/>
  <c r="O16" i="4"/>
  <c r="O17" i="4"/>
  <c r="O18" i="4"/>
  <c r="O19" i="4"/>
  <c r="O20" i="4"/>
  <c r="O21" i="4"/>
  <c r="O22" i="4"/>
  <c r="O23" i="4"/>
  <c r="O24" i="4"/>
  <c r="O25" i="4"/>
  <c r="K11" i="4"/>
  <c r="O11" i="4" s="1"/>
  <c r="C70" i="1"/>
  <c r="E26" i="4"/>
  <c r="Q147" i="1"/>
  <c r="Q102" i="1" s="1"/>
  <c r="O118" i="1"/>
  <c r="L135" i="1" l="1"/>
  <c r="Q135" i="1" s="1"/>
  <c r="Q136" i="1"/>
  <c r="L92" i="1"/>
  <c r="Q11" i="4"/>
  <c r="S11" i="4" s="1"/>
  <c r="Q81" i="1"/>
  <c r="L50" i="1"/>
  <c r="I128" i="1"/>
  <c r="L128" i="1" s="1"/>
  <c r="I90" i="1" l="1"/>
  <c r="Q90" i="1" s="1"/>
  <c r="I89" i="1"/>
  <c r="K16" i="3" l="1"/>
  <c r="K17" i="3"/>
  <c r="K18" i="3"/>
  <c r="K19" i="3"/>
  <c r="K20" i="3"/>
  <c r="K21" i="3"/>
  <c r="K22" i="3"/>
  <c r="K23" i="3"/>
  <c r="K24" i="3"/>
  <c r="K25" i="3"/>
  <c r="K28" i="3"/>
  <c r="K29" i="3"/>
  <c r="K30" i="3"/>
  <c r="K32" i="3"/>
  <c r="K15" i="3"/>
  <c r="O4" i="4"/>
  <c r="F4" i="4"/>
  <c r="O4" i="5"/>
  <c r="F4" i="5"/>
  <c r="F2" i="5"/>
  <c r="F1" i="5"/>
  <c r="F2" i="4"/>
  <c r="F1" i="4"/>
  <c r="M106" i="1" l="1"/>
  <c r="I124" i="1"/>
  <c r="Q128" i="1"/>
  <c r="Q129" i="1" l="1"/>
  <c r="Q130" i="1"/>
  <c r="G35" i="5"/>
  <c r="R35" i="5"/>
  <c r="K11" i="5"/>
  <c r="N11" i="5" s="1"/>
  <c r="P11" i="5" s="1"/>
  <c r="T11" i="5"/>
  <c r="K12" i="5"/>
  <c r="N12" i="5" s="1"/>
  <c r="P12" i="5" s="1"/>
  <c r="T12" i="5"/>
  <c r="K13" i="5"/>
  <c r="N13" i="5" s="1"/>
  <c r="P13" i="5" s="1"/>
  <c r="T13" i="5"/>
  <c r="K14" i="5"/>
  <c r="N14" i="5" s="1"/>
  <c r="P14" i="5" s="1"/>
  <c r="T14" i="5"/>
  <c r="K15" i="5"/>
  <c r="N15" i="5" s="1"/>
  <c r="P15" i="5" s="1"/>
  <c r="T15" i="5"/>
  <c r="K16" i="5"/>
  <c r="N16" i="5" s="1"/>
  <c r="P16" i="5" s="1"/>
  <c r="T16" i="5"/>
  <c r="K17" i="5"/>
  <c r="N17" i="5" s="1"/>
  <c r="P17" i="5" s="1"/>
  <c r="T17" i="5"/>
  <c r="K18" i="5"/>
  <c r="N18" i="5" s="1"/>
  <c r="P18" i="5" s="1"/>
  <c r="T18" i="5"/>
  <c r="K19" i="5"/>
  <c r="N19" i="5" s="1"/>
  <c r="P19" i="5" s="1"/>
  <c r="T19" i="5"/>
  <c r="K20" i="5"/>
  <c r="N20" i="5" s="1"/>
  <c r="P20" i="5" s="1"/>
  <c r="T20" i="5"/>
  <c r="K21" i="5"/>
  <c r="N21" i="5" s="1"/>
  <c r="P21" i="5" s="1"/>
  <c r="T21" i="5"/>
  <c r="K22" i="5"/>
  <c r="N22" i="5" s="1"/>
  <c r="P22" i="5" s="1"/>
  <c r="V22" i="5" s="1"/>
  <c r="T22" i="5"/>
  <c r="K26" i="5"/>
  <c r="N26" i="5" s="1"/>
  <c r="P26" i="5" s="1"/>
  <c r="T26" i="5"/>
  <c r="K27" i="5"/>
  <c r="N27" i="5" s="1"/>
  <c r="P27" i="5" s="1"/>
  <c r="T27" i="5"/>
  <c r="K28" i="5"/>
  <c r="N28" i="5" s="1"/>
  <c r="P28" i="5" s="1"/>
  <c r="T28" i="5"/>
  <c r="K29" i="5"/>
  <c r="N29" i="5" s="1"/>
  <c r="P29" i="5" s="1"/>
  <c r="T29" i="5"/>
  <c r="K30" i="5"/>
  <c r="N30" i="5" s="1"/>
  <c r="P30" i="5" s="1"/>
  <c r="T30" i="5"/>
  <c r="K31" i="5"/>
  <c r="N31" i="5" s="1"/>
  <c r="P31" i="5" s="1"/>
  <c r="T31" i="5"/>
  <c r="K32" i="5"/>
  <c r="N32" i="5" s="1"/>
  <c r="P32" i="5" s="1"/>
  <c r="T32" i="5"/>
  <c r="K33" i="5"/>
  <c r="N33" i="5" s="1"/>
  <c r="P33" i="5" s="1"/>
  <c r="T33" i="5"/>
  <c r="K34" i="5"/>
  <c r="N34" i="5" s="1"/>
  <c r="P34" i="5" s="1"/>
  <c r="T34" i="5"/>
  <c r="K10" i="5"/>
  <c r="N10" i="5" s="1"/>
  <c r="Q139" i="1" l="1"/>
  <c r="V15" i="5"/>
  <c r="V11" i="5"/>
  <c r="P10" i="5"/>
  <c r="V10" i="5" s="1"/>
  <c r="V13" i="5"/>
  <c r="V17" i="5"/>
  <c r="T35" i="5"/>
  <c r="L73" i="1" s="1"/>
  <c r="Q76" i="1" s="1"/>
  <c r="V30" i="5"/>
  <c r="V34" i="5"/>
  <c r="V32" i="5"/>
  <c r="V28" i="5"/>
  <c r="V18" i="5"/>
  <c r="V26" i="5"/>
  <c r="V29" i="5"/>
  <c r="V19" i="5"/>
  <c r="V33" i="5"/>
  <c r="V21" i="5"/>
  <c r="V14" i="5"/>
  <c r="V31" i="5"/>
  <c r="V20" i="5"/>
  <c r="V12" i="5"/>
  <c r="V27" i="5"/>
  <c r="V16" i="5"/>
  <c r="V35" i="5" l="1"/>
  <c r="Q62" i="1" s="1"/>
  <c r="P35" i="5"/>
  <c r="N35" i="5"/>
  <c r="G26" i="4"/>
  <c r="I26" i="4"/>
  <c r="K12" i="4"/>
  <c r="K13" i="4"/>
  <c r="K14" i="4"/>
  <c r="K15" i="4"/>
  <c r="K16" i="4"/>
  <c r="K17" i="4"/>
  <c r="K18" i="4"/>
  <c r="K19" i="4"/>
  <c r="K20" i="4"/>
  <c r="K21" i="4"/>
  <c r="K22" i="4"/>
  <c r="K23" i="4"/>
  <c r="K24" i="4"/>
  <c r="K25" i="4"/>
  <c r="I92" i="1"/>
  <c r="Q92" i="1" s="1"/>
  <c r="O13" i="4" l="1"/>
  <c r="Q13" i="4"/>
  <c r="Q12" i="4"/>
  <c r="O12" i="4"/>
  <c r="K26" i="4"/>
  <c r="I91" i="1"/>
  <c r="Q100" i="1"/>
  <c r="S12" i="4" l="1"/>
  <c r="S13" i="4"/>
  <c r="O26" i="4"/>
  <c r="Q29" i="4" s="1"/>
  <c r="Q26" i="4"/>
  <c r="Q28" i="4" s="1"/>
  <c r="A141" i="1"/>
  <c r="S26" i="4" l="1"/>
  <c r="Q30" i="4"/>
  <c r="L26" i="1" s="1"/>
  <c r="Q106" i="1"/>
  <c r="L28" i="1"/>
  <c r="Q28" i="1" l="1"/>
  <c r="Q49" i="1" s="1"/>
  <c r="L142" i="1" s="1"/>
  <c r="Q142" i="1" s="1"/>
  <c r="L91" i="1"/>
  <c r="Q91" i="1" s="1"/>
  <c r="L143" i="1" l="1"/>
  <c r="Q143" i="1" s="1"/>
  <c r="Q144" i="1" l="1"/>
  <c r="L144" i="1"/>
  <c r="L51" i="1" l="1"/>
  <c r="Q52" i="1" l="1"/>
  <c r="Q53" i="1" s="1"/>
  <c r="Q67" i="1" s="1"/>
  <c r="L93" i="1" l="1"/>
  <c r="Q93" i="1" s="1"/>
  <c r="Q83" i="1"/>
  <c r="L89" i="1"/>
  <c r="L94" i="1" l="1"/>
  <c r="Q89" i="1"/>
  <c r="Q94" i="1" s="1"/>
  <c r="L96" i="1" l="1"/>
  <c r="Q96" i="1" l="1"/>
  <c r="Q98" i="1" s="1"/>
  <c r="Q104" i="1" s="1"/>
  <c r="Q108" i="1" s="1"/>
  <c r="Q116" i="1" s="1"/>
  <c r="Q118" i="1" l="1"/>
  <c r="Q12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RMABD-3</author>
  </authors>
  <commentList>
    <comment ref="H5" authorId="0" shapeId="0" xr:uid="{6E39C76C-CC91-4CBB-806C-B0F8898861E9}">
      <text>
        <r>
          <rPr>
            <b/>
            <sz val="9"/>
            <color indexed="81"/>
            <rFont val="Tahoma"/>
            <family val="2"/>
          </rPr>
          <t>Condition:</t>
        </r>
        <r>
          <rPr>
            <sz val="9"/>
            <color indexed="81"/>
            <rFont val="Tahoma"/>
            <family val="2"/>
          </rPr>
          <t xml:space="preserve">
All receipts and income must be transacted through bank transfer and every single transaction above tk. 5 lakhs and annual investment over Tk. 36 lakhs of expenses and investment must be made through bank transfer.</t>
        </r>
      </text>
    </comment>
    <comment ref="H6" authorId="0" shapeId="0" xr:uid="{791A06B8-5F89-4317-962F-3431E40B5A22}">
      <text>
        <r>
          <rPr>
            <sz val="8"/>
            <color indexed="81"/>
            <rFont val="Tahoma"/>
            <family val="2"/>
          </rPr>
          <t>Section 55(i) of Income Tax Act 2023
(ঝ) ফ্রি স্যাম্পল বিতরণে নিম্নবর্ণিত অঙ্কের অতিরিক্ত অঙ্ক-
(অ) ফার্মাসিউটিক্যাল শিল্পের ক্ষেত্রে-
(১) ব্যবসায়িক টার্নওভারের ৫ (পাঁচ) কোটি টাকা পর্যন্ত ২% (দুই শতাংশ) হারে;
(২) ব্যবসায়িক টার্নওভার ৫ (পাঁচ) কোটি টাকার অধিক, তবে ১০ (দশ) কোটি টাকার অধিক নহে এইরূপ ক্ষেত্রে ১% (এক শতাংশ) হারে;
(৩) ব্যবসায়িক টার্নওভার ১০ (দশ) কোটি টাকার অধিক এইরূপ ক্ষেত্রে ০.৫% (শূন্য দশমিক পাঁচ শতাংশ) হারে;
(আ) খাদ্য, প্রসাধনী ও সুগন্ধি শিল্পের ক্ষেত্রে-
(১) ব্যবসায়িক টার্নওভারের ৫ (পাঁচ) কোটি টাকা পর্যন্ত ১% (এক শতাংশ) হারে;
(২) ব্যবসায়িক টার্নওভার ৫ (পাঁচ) কোটি টাকার অধিক, তবে ১০ (দশ) কোটি টাকার অধিক নহে এইরূপ ক্ষেত্রে ০.৫% (শূন্য দশমিক পাঁচ শতাংশ) হারে;
(৩) ব্যবসায়িক টার্নওভার ১০ (দশ) কোটি টাকার অধিক এইরূপ ক্ষেত্রে ০.২৫% (শূন্য দশমিক দুই পাঁচ শতাংশ) হারে;
(ই) অন্যান্য শিল্পের ক্ষেত্রে-
(১) ব্যবসায়িক টার্নওভারের ৫ (পাঁচ) কোটি টাকা পর্যন্ত ০.৫% (শূন্য দশমিক পাঁচ শতাংশ) হারে;
(২) ব্যবসায়িক টার্নওভার ৫ (পাঁচ) কোটি টাকার অধিক কিন্তু ১০ (দশ) কোটি টাকার অধিক নহে এইরূপ ক্ষেত্রে ০.২৫% (শূন্য দশমিক দুই পাঁচ শতাংশ) হারে;
(৩) ব্যবসায়িক টার্নওভার ১০ (দশ) কোটি টাকার অধিক এইরূপ ক্ষেত্রে ০.১% (শূন্য দশমিক এক শতাংশ) হারে;</t>
        </r>
      </text>
    </comment>
    <comment ref="D14" authorId="0" shapeId="0" xr:uid="{643E7A86-D782-47F8-ABD7-C8A84AB3E0EB}">
      <text>
        <r>
          <rPr>
            <b/>
            <sz val="9"/>
            <color indexed="81"/>
            <rFont val="Tahoma"/>
            <family val="2"/>
          </rPr>
          <t>Section 55 (e) of Income Tax Act 2023</t>
        </r>
        <r>
          <rPr>
            <sz val="9"/>
            <color indexed="81"/>
            <rFont val="Tahoma"/>
            <family val="2"/>
          </rPr>
          <t xml:space="preserve">
(ঙ) রয়্যালটি, লাইসেন্স ফি, কারিগরি সেবা ফি, কারিগরি কৌশল বাবদ ফি, কারিগরি সহায়তা ফি বা স্পর্শাতীত সম্পত্তি ব্যবহার বাবদ নির্বাহকৃত সমপ্রকৃতির অন্য যেকোনো ফি বাবদ মোট ব্যয়সমষ্টির ক্ষেত্রে আর্থিক বিবরণীতে প্রদর্শিত 3[ব্যবসায়িক টার্নওভার এর ৬% (ছয় শতাংশ) অথবা নীট ব্যবসায় মুনাফার ১৫% (পনের শতাংশ), যেটি কম,] এর অতিরিক্ত ব্যয়;</t>
        </r>
      </text>
    </comment>
    <comment ref="D15" authorId="0" shapeId="0" xr:uid="{C3065A24-0C25-40E7-BE22-47E50C3E1ABF}">
      <text>
        <r>
          <rPr>
            <b/>
            <sz val="9"/>
            <color indexed="81"/>
            <rFont val="Tahoma"/>
            <family val="2"/>
          </rPr>
          <t>Section 55 (f) of Income Tax Act 2023</t>
        </r>
        <r>
          <rPr>
            <sz val="9"/>
            <color indexed="81"/>
            <rFont val="Tahoma"/>
            <family val="2"/>
          </rPr>
          <t xml:space="preserve">
(চ) বাংলাদেশে নিবন্ধিত নহে এইরূপ কোনো কোম্পানি কর্তৃক নির্বাহকৃত হেড অফিস অথবা ইন্ট্রা-গ্রুপ ব্যয়, তাহা যে নামেই অভিহিত হউক না কেন, এর ক্ষেত্রে আর্থিক বিবরণীতে প্রদর্শিত নীট ব্যবসায় মুনাফার ১০% (দশ শতাংশ) এর অতিরিক্ত ব্যয়;</t>
        </r>
      </text>
    </comment>
    <comment ref="D16" authorId="0" shapeId="0" xr:uid="{844D6847-2BE3-4338-BF6F-DEB10D70CCBF}">
      <text>
        <r>
          <rPr>
            <b/>
            <sz val="9"/>
            <color indexed="81"/>
            <rFont val="Tahoma"/>
            <family val="2"/>
          </rPr>
          <t>Section 55 (g) of Income Tax Act 2023</t>
        </r>
        <r>
          <rPr>
            <sz val="9"/>
            <color indexed="81"/>
            <rFont val="Tahoma"/>
            <family val="2"/>
          </rPr>
          <t xml:space="preserve">
(ছ) ব্যবসায়িক প্রয়োজনে বিদেশ ভ্রমণ সম্পর্কিত ব্যয়ের ক্ষেত্রে আর্থিক বিবরণীতে প্রদর্শিত ব্যবসায়িক টার্নওভারের ০.৫% (শূন্য দশমিক পাঁচ শতাংশ) এর অতিরিক্ত অঙ্ক:
তবে শর্ত থাকে যে, করদাতা সরকারকে কোনো সেবা প্রদানের কাজে বিদেশ ভ্রমণ করিলে সেইক্ষেত্রে এই সীমা প্রযোজ্য হইবে না:
আরও শর্ত থাকে যে, এই দফায় অধীন পরিগণিত অতিরিক্ত অঙ্কের সমর্থনে প্রমাণাদি উপস্থাপন করিলে এবং উহার বাণিজ্যিক যৌক্তিকতা প্রমাণিত হইলে এই দফায় প্রদত্ত সীমা প্রযোজ্য হইবে না;</t>
        </r>
      </text>
    </comment>
    <comment ref="D17" authorId="0" shapeId="0" xr:uid="{08FEB370-C29E-4940-951C-AAF6A43ABC31}">
      <text>
        <r>
          <rPr>
            <b/>
            <sz val="9"/>
            <color indexed="81"/>
            <rFont val="Tahoma"/>
            <family val="2"/>
          </rPr>
          <t>Section 55 (h) of Income Tax Act 2023</t>
        </r>
        <r>
          <rPr>
            <sz val="9"/>
            <color indexed="81"/>
            <rFont val="Tahoma"/>
            <family val="2"/>
          </rPr>
          <t xml:space="preserve">
(জ) আপ্যায়ন ব্যয় হিসাবে নিম্নবর্ণিত অঙ্কের অতিরিক্ত অঙ্ক-
(অ) আপ্যায়ন ব্যয় বিয়োজন ব্যতীত নিরূপিত ব্যবসায় আয়ের প্রথম ১০ (দশ) লক্ষ টাকার ৪% (চার শতাংশ); এবং
(আ) আপ্যায়ন ব্যয় বিয়োজন ব্যতীত নিরূপিত ব্যবসায় আয়ের প্রথম ১০ (দশ) লক্ষ টাকা বাদে পরবর্তী অঙ্কের ২% (দুই শতাংশ);</t>
        </r>
      </text>
    </comment>
    <comment ref="D18" authorId="0" shapeId="0" xr:uid="{FCA52364-604E-4CC6-B679-E81AF79AE613}">
      <text>
        <r>
          <rPr>
            <b/>
            <sz val="8"/>
            <color indexed="81"/>
            <rFont val="Tahoma"/>
            <family val="2"/>
          </rPr>
          <t>Section 55(i) of Income Tax Act 2023</t>
        </r>
        <r>
          <rPr>
            <sz val="8"/>
            <color indexed="81"/>
            <rFont val="Tahoma"/>
            <family val="2"/>
          </rPr>
          <t xml:space="preserve">
(ঝ) ফ্রি স্যাম্পল বিতরণে নিম্নবর্ণিত অঙ্কের অতিরিক্ত অঙ্ক-
(অ) ফার্মাসিউটিক্যাল শিল্পের ক্ষেত্রে-
</t>
        </r>
        <r>
          <rPr>
            <i/>
            <sz val="8"/>
            <color indexed="81"/>
            <rFont val="Tahoma"/>
            <family val="2"/>
          </rPr>
          <t>(১) ব্যবসায়িক টার্নওভারের ৫ (পাঁচ) কোটি টাকা পর্যন্ত ২% (দুই শতাংশ) হারে;
(২) ব্যবসায়িক টার্নওভার ৫ (পাঁচ) কোটি টাকার অধিক, তবে ১০ (দশ) কোটি টাকার অধিক নহে এইরূপ ক্ষেত্রে ১% (এক শতাংশ) হারে;
(৩) ব্যবসায়িক টার্নওভার ১০ (দশ) কোটি টাকার অধিক এইরূপ ক্ষেত্রে ০.৫% (শূন্য দশমিক পাঁচ শতাংশ) হারে;</t>
        </r>
        <r>
          <rPr>
            <sz val="8"/>
            <color indexed="81"/>
            <rFont val="Tahoma"/>
            <family val="2"/>
          </rPr>
          <t xml:space="preserve">
(আ) খাদ্য, প্রসাধনী ও সুগন্ধি শিল্পের ক্ষেত্রে-
</t>
        </r>
        <r>
          <rPr>
            <i/>
            <sz val="8"/>
            <color indexed="81"/>
            <rFont val="Tahoma"/>
            <family val="2"/>
          </rPr>
          <t>(১) ব্যবসায়িক টার্নওভারের ৫ (পাঁচ) কোটি টাকা পর্যন্ত ১% (এক শতাংশ) হারে;
(২) ব্যবসায়িক টার্নওভার ৫ (পাঁচ) কোটি টাকার অধিক, তবে ১০ (দশ) কোটি টাকার অধিক নহে এইরূপ ক্ষেত্রে ০.৫% (শূন্য দশমিক পাঁচ শতাংশ) হারে;
(৩) ব্যবসায়িক টার্নওভার ১০ (দশ) কোটি টাকার অধিক এইরূপ ক্ষেত্রে ০.২৫% (শূন্য দশমিক দুই পাঁচ শতাংশ) হারে;</t>
        </r>
        <r>
          <rPr>
            <sz val="8"/>
            <color indexed="81"/>
            <rFont val="Tahoma"/>
            <family val="2"/>
          </rPr>
          <t xml:space="preserve">
(ই) অন্যান্য শিল্পের ক্ষেত্রে-
</t>
        </r>
        <r>
          <rPr>
            <i/>
            <sz val="8"/>
            <color indexed="81"/>
            <rFont val="Tahoma"/>
            <family val="2"/>
          </rPr>
          <t>(১) ব্যবসায়িক টার্নওভারের ৫ (পাঁচ) কোটি টাকা পর্যন্ত ০.৫% (শূন্য দশমিক পাঁচ শতাংশ) হারে;
(২) ব্যবসায়িক টার্নওভার ৫ (পাঁচ) কোটি টাকার অধিক কিন্তু ১০ (দশ) কোটি টাকার অধিক নহে এইরূপ ক্ষেত্রে ০.২৫% (শূন্য দশমিক দুই পাঁচ শতাংশ) হারে;
(৩) ব্যবসায়িক টার্নওভার ১০ (দশ) কোটি টাকার অধিক এইরূপ ক্ষেত্রে ০.১% (শূন্য দশমিক এক শতাংশ) হারে;</t>
        </r>
      </text>
    </comment>
    <comment ref="D19" authorId="0" shapeId="0" xr:uid="{AAB6D0A5-27DF-47A8-A76B-BF40DC67D76B}">
      <text>
        <r>
          <rPr>
            <b/>
            <sz val="9"/>
            <color indexed="81"/>
            <rFont val="Tahoma"/>
            <family val="2"/>
          </rPr>
          <t>Section 55(j) of Income Tax Act 2023</t>
        </r>
        <r>
          <rPr>
            <sz val="9"/>
            <color indexed="81"/>
            <rFont val="Tahoma"/>
            <family val="2"/>
          </rPr>
          <t xml:space="preserve">
(ঞ) বিজ্ঞাপন ব্যতীত অন্যান্য প্রচারণামূলক ব্যয়ের ক্ষেত্রে ব্যবসায়িক টার্নওভারের ০.৫% (শূন্য দশমিক পাঁচ শতাংশ) এর অধিক অঙ্ক;</t>
        </r>
      </text>
    </comment>
    <comment ref="D34" authorId="1" shapeId="0" xr:uid="{7A64D9EA-27CE-4CE1-80C8-F599D097BCD1}">
      <text>
        <r>
          <rPr>
            <b/>
            <sz val="9"/>
            <color indexed="81"/>
            <rFont val="Tahoma"/>
          </rPr>
          <t>User:</t>
        </r>
        <r>
          <rPr>
            <sz val="9"/>
            <color indexed="81"/>
            <rFont val="Tahoma"/>
          </rPr>
          <t xml:space="preserve">
[(ড) দফা (ট), (ঠ) এবং কাঁচামাল ব্যতীত অন্যান্য সকল প্রকার ব্যয় বাবদ মোট পরিশোধের ৫০% (পঞ্চাশ শতাংশ) এর অধিক ব্যাংকিং মাধ্যম ব্যতীত অন্য কোনো মাধ্যমে পরিশোধিত হইয়া থাকিলে অন্য মাধ্যমে পরিশোধিত মোট অঙ্কের ২৫% (পঁচিশ শতাংশ);]</t>
        </r>
      </text>
    </comment>
    <comment ref="D37" authorId="0" shapeId="0" xr:uid="{B6AC4CAB-58DB-47CF-8D7B-4A68964B3DB7}">
      <text>
        <r>
          <rPr>
            <b/>
            <sz val="9"/>
            <color indexed="81"/>
            <rFont val="Tahoma"/>
            <family val="2"/>
          </rPr>
          <t>User:</t>
        </r>
        <r>
          <rPr>
            <sz val="9"/>
            <color indexed="81"/>
            <rFont val="Tahoma"/>
            <family val="2"/>
          </rPr>
          <t xml:space="preserve">
২৬৪। (১) এই আইনে যাহা কিছুই থাকুক না কেন, উপ-ধারা (৩) এ উল্লিখিত ক্ষেত্রসমূহে একজন ব্যক্তিকে রিটার্ন দাখিলের প্রমাণ দাখিল করিতে হইবে।
(২) “রিটার্ন দাখিলের প্রমাণ” বলিতে বুঝাইবে-
(ক) রিটার্ন দাখিলের প্রত্যয়ন বা প্রাপ্তি স্বীকার পত্র;
(খ) করদাতার নাম, টিআইএন এবং করবর্ষ সংবলিত সিস্টেম জেনারেটেড সার্টিফিকেট; বা
(গ) করদাতার নাম, টিআইএন এবং করবর্ষ সংবলিত উপকর কমিশনার কর্তৃক ইস্যুকৃত প্রত্যয়ন।
২৫. মোটরযান, স্পেস বা স্থান, বাসস্থান অথবা অন্যান্য সম্পদ সরবরাহের মাধ্যমে শেয়ারড ইকোনমিক এক্টিভিটিজে অংশগ্রহণ করিতে;
২৬. ব্যবস্থাপনা বা প্রশাসনিক বা উৎপাদন কার্যক্রমের তত্ত্বাবধানকারী পদমর্যাদায় কর্মরত ব্যক্তির বেতন-ভাতাদি প্রাপ্তিতে;
২৮. মোবাইল ব্যাংকিং বা ইলেক্ট্রনিক উপায়ে টাকা স্থানান্তরের মাধ্যমে এবং মোবাইল ফোনের হিসাব রিচার্জের মাধ্যমে কমিশন, ফি বা অন্য কোনো অর্থ প্রাপ্তির ক্ষেত্রে;
২৯. অ্যাডভাইজরি বা কন্সান্টেন্সি সার্ভিস, ক্যাটারিং সার্ভিস, ইভেন্ট ম্যানেজমেন্ট সার্ভিস, জনবল সরবরাহ, নিরাপত্তা সরবরাহ সেবা বাবদ নিবাসী কর্তৃক কোনো কোম্পানি হইতে কোনো অর্থ প্রাপ্তিতে;
৩৬. পণ্য সরবরাহ, চুক্তি সম্পাদন বা সেবা সরবরাহের উদ্দ্যেশে নিবাসী কর্তৃক টেন্ডার ডকুমেন্টস্‌ দাখিলকালে;
৩৭. কোনো কোম্পানি বা ফার্ম কর্তৃক কোনো প্রকার পণ্য বা সেবা সরবরাহ গ্রহণকালে;
৪২. কোনো নির্দিষ্ট ব্যক্তি কর্তৃক সিটি কর্পোরেশন এলাকায় বাড়ি ভাড়া বা লিজ গ্রহণকালে বাড়ির মালিকের;
৪৩. কোনো নির্দিষ্ট ব্যক্তি কর্তৃক পণ্য বা সেবা সরবরাহ গ্রহণকালে সরবরাহকারীর বা সেবা প্রদানকারীর 1[;]</t>
        </r>
      </text>
    </comment>
    <comment ref="D43" authorId="0" shapeId="0" xr:uid="{5013D5A2-8D69-48E2-981A-AAC01672D445}">
      <text>
        <r>
          <rPr>
            <b/>
            <sz val="9"/>
            <color indexed="81"/>
            <rFont val="Tahoma"/>
            <family val="2"/>
          </rPr>
          <t>Section 46 (8) of Income Tax Act 2023:</t>
        </r>
        <r>
          <rPr>
            <sz val="9"/>
            <color indexed="81"/>
            <rFont val="Tahoma"/>
            <family val="2"/>
          </rPr>
          <t xml:space="preserve">
(৮) কোনো আয়বর্ষে এই অধ্যায়ের অধীন আয় পরিগণনায় যদি করদাতার কোনো ট্রেডিং দায় হিসাবে নেওয়া হয় এবং–
(ক) পরবর্তী কোনো আয় উক্ত আয়বর্ষে করদাতা যদি ট্রেডিং দায় বাবদ কোনো সুবিধা প্রাপ্ত হয় তাহা হইলে সেই সুবিধার অর্থমূল্য সুবিধা প্রাপ্তির আয়বর্ষে করদাতার ব্যবসা হইতে আয় শ্রেণির আয় হিসাবে গণ্য হইবে;
(খ) উক্ত ট্রেডিং দায় যেই আয়বর্ষে হিসাবে নেওয়া হইয়াছে তাহা শেষ হইবার পরবর্তী ৩ (তিন) বৎসরের মধ্যে যদি ট্রেডিং দায় বা তাহার কোনো অংশ অপরিশোধিত থাকে তাহা হইলে উক্ত অপরিশোধিত ট্রেডিং দায় উক্ত ৩ (তিন) বৎসর সমাপ্তির পরবর্তী আয়বর্ষে করদাতার ব্যবসা হইতে আয় শ্রেণির আয় হিসাবে গণ্য হইবে:
তবে শর্ত থাকে যে, আয় হিসাবে গণ্য হইয়াছে এইরূপ কোনো ট্রেডিং দায় যদি পরবর্তী কোনো বৎসরে পরিশোধ করা হয় তাহা হইলে পরিশোধ সংশ্লিষ্ট আয়বর্ষে সেই অঙ্ক করদাতার আয় পরিগণনায় বাদ যাইবে।</t>
        </r>
      </text>
    </comment>
    <comment ref="D44" authorId="0" shapeId="0" xr:uid="{9803C6B2-CFCC-466A-9534-8A1B804AE127}">
      <text>
        <r>
          <rPr>
            <b/>
            <sz val="9"/>
            <color indexed="81"/>
            <rFont val="Tahoma"/>
            <family val="2"/>
          </rPr>
          <t>Section 46(9) of Income Tax Act 2023</t>
        </r>
        <r>
          <rPr>
            <sz val="9"/>
            <color indexed="81"/>
            <rFont val="Tahoma"/>
            <family val="2"/>
          </rPr>
          <t xml:space="preserve">
(৯) যদি কোনো আয়বর্ষে এই অধ্যায়ের অধীন আয় পরিগণনায় লোকসান, কুঋণ বা কোনো খরচ বিয়োজিত হয় এবং পরবর্তী কোনো আয়বর্ষে করদাতা যদি সেই বিয়োজিত লোকসান, কুঋণ বা খরচ বাবদ কোনো সুবিধা প্রাপ্ত হন তাহা হইলে সেই সুবিধার অর্থমূল্য সুবিধা প্রাপ্তির আয়বর্ষে করদাতার ব্যবসা হইতে আয় শ্রেণির আয় হিসাবে গণ্য হইবে।</t>
        </r>
      </text>
    </comment>
    <comment ref="D45" authorId="0" shapeId="0" xr:uid="{55C4D164-D360-4CD7-AE3D-AC40CDDAD87F}">
      <text>
        <r>
          <rPr>
            <b/>
            <sz val="9"/>
            <color indexed="81"/>
            <rFont val="Tahoma"/>
            <family val="2"/>
          </rPr>
          <t>Section 46(10) of Income Tax Act 2023</t>
        </r>
        <r>
          <rPr>
            <sz val="9"/>
            <color indexed="81"/>
            <rFont val="Tahoma"/>
            <family val="2"/>
          </rPr>
          <t xml:space="preserve">
(১০) ধারা ১৮০ এর অধীন রিটার্ন দাখিলের ক্ষেত্রে যে বৎসরে রিটার্ন দাখিল হইয়াছে তাহার পরবর্তী ৫ (পাঁচ) বৎসরের মধ্যে যেকোনো সময়ে প্রদর্শিত প্রারম্ভিক মূলধনের যেকোনো পরিমাণের ঘাটতি ব্যবসা হইতে আয় শ্রেণির আয় হিসাবে গণ্য হইবে।</t>
        </r>
      </text>
    </comment>
    <comment ref="D46" authorId="0" shapeId="0" xr:uid="{EA10BC9D-8846-4939-B8E0-D4571A370D20}">
      <text>
        <r>
          <rPr>
            <b/>
            <sz val="9"/>
            <color indexed="81"/>
            <rFont val="Tahoma"/>
            <family val="2"/>
          </rPr>
          <t>Section 46(6) of Income Tax Act 2023</t>
        </r>
        <r>
          <rPr>
            <sz val="9"/>
            <color indexed="81"/>
            <rFont val="Tahoma"/>
            <family val="2"/>
          </rPr>
          <t xml:space="preserve">
(৬) যদি কোনো রপ্তানিকারক করদাতা সরকার কর্তৃক তাহার অনুকূলে বণ্টনকৃত রপ্তানি কোটার সম্পূর্ণ বা আংশিক কোনো আয়বর্ষে অন্য কোনো ব্যক্তির নিকট হস্তান্তর করিয়া থাকেন, তাহা হইলে এইরূপ হস্তান্তরিত কোটার আনুপাতিক রপ্তানি মূল্য উক্ত আয়বর্ষে করদাতার ব্যবসা হইতে আয় শ্রেণির আয় হিসাবে গণ্য হইবে।</t>
        </r>
      </text>
    </comment>
    <comment ref="L64" authorId="0" shapeId="0" xr:uid="{68EC4D35-BE37-4A0B-98D4-4DA7969C1FDA}">
      <text>
        <r>
          <rPr>
            <b/>
            <sz val="8"/>
            <color indexed="81"/>
            <rFont val="Tahoma"/>
            <family val="2"/>
          </rPr>
          <t>Special Business Income:</t>
        </r>
        <r>
          <rPr>
            <sz val="8"/>
            <color indexed="81"/>
            <rFont val="Tahoma"/>
            <family val="2"/>
          </rPr>
          <t xml:space="preserve">
ধারা ৫৫ এর 1[দফা (ঘ)-(ঞ), (থ), (ধ) এবং (ন)] এর ক্ষেত্র ব্যতীত অন্যান্য দফার অধীন অননুমোদিত সকল ব্যয় বিশেষ ব্যবসা আয় হিসাবে গণ্য হইবে</t>
        </r>
      </text>
    </comment>
    <comment ref="L66" authorId="0" shapeId="0" xr:uid="{614DA3CE-E412-4D05-83BC-E6934C19C7B3}">
      <text>
        <r>
          <rPr>
            <b/>
            <sz val="9"/>
            <color indexed="81"/>
            <rFont val="Tahoma"/>
            <family val="2"/>
          </rPr>
          <t>Section 70(5) of Income Tax Act 2023</t>
        </r>
        <r>
          <rPr>
            <sz val="9"/>
            <color indexed="81"/>
            <rFont val="Tahoma"/>
            <family val="2"/>
          </rPr>
          <t xml:space="preserve">
(৫) কোনো করবর্ষে কোনো খাতের নিরূপিত ক্ষতি উক্ত বৎসরের অন্য কোনো খাতের বা উৎসের আয়ের সহিত সম্পূর্ণ সমন্বয় করা না গেলে অসমন্বিত ক্ষতির জের টানিয়া পরবর্তী ৬ (ছয়) করবর্ষে সমন্বয় করা যাইবে।</t>
        </r>
      </text>
    </comment>
    <comment ref="L75" authorId="0" shapeId="0" xr:uid="{D3187B23-CF18-4031-AB84-C39877F254EB}">
      <text>
        <r>
          <rPr>
            <b/>
            <sz val="9"/>
            <color indexed="81"/>
            <rFont val="Tahoma"/>
            <family val="2"/>
          </rPr>
          <t>Section 70(5) of Income Tax Act 2023</t>
        </r>
        <r>
          <rPr>
            <sz val="9"/>
            <color indexed="81"/>
            <rFont val="Tahoma"/>
            <family val="2"/>
          </rPr>
          <t xml:space="preserve">
(৫) কোনো করবর্ষে কোনো খাতের নিরূপিত ক্ষতি উক্ত বৎসরের অন্য কোনো খাতের বা উৎসের আয়ের সহিত সম্পূর্ণ সমন্বয় করা না গেলে অসমন্বিত ক্ষতির জের টানিয়া পরবর্তী ৬ (ছয়) করবর্ষে সমন্বয় করা যাইবে।</t>
        </r>
      </text>
    </comment>
    <comment ref="D93" authorId="0" shapeId="0" xr:uid="{B8868C10-6BE6-4854-8E60-D0D67C54DCE2}">
      <text>
        <r>
          <rPr>
            <b/>
            <sz val="9"/>
            <color indexed="81"/>
            <rFont val="Tahoma"/>
            <family val="2"/>
          </rPr>
          <t xml:space="preserve">Surcharge
</t>
        </r>
        <r>
          <rPr>
            <sz val="9"/>
            <color indexed="81"/>
            <rFont val="Tahoma"/>
            <family val="2"/>
          </rPr>
          <t>(১) সিগারেট, বিড়ি, জর্দা, গুলসহ সকল প্রকার তামাকজাত পণ্য প্রস্তুতকারক করদাতার উক্ত ব্যবসায় হইতে অর্জিত আয়ের উপর ২.৫% হারে সারচার্জ প্রদেয় হইবে।
(২) কোনো স্কুল, কলেজ, বিশ্ববিদ্যালয়সহ সকল শিক্ষাপ্রতিষ্ঠানে প্রতিবন্ধী ব্যক্তিগণের গম্যতার ক্ষেত্রে দেশে বলবৎ আইনি বিধান অনুযায়ী উপযুক্ত ব্যবস্থা না রাখিলে উক্ত প্রতিষ্ঠানের অর্জিত আয়ের উপর ২.৫% হারে সারচার্জ প্রদেয় হইবে।</t>
        </r>
      </text>
    </comment>
    <comment ref="I93" authorId="0" shapeId="0" xr:uid="{6D5AE936-6B81-4A06-ACF6-0536A188DFFC}">
      <text>
        <r>
          <rPr>
            <b/>
            <sz val="9"/>
            <color indexed="81"/>
            <rFont val="Tahoma"/>
            <family val="2"/>
          </rPr>
          <t>Surcharge</t>
        </r>
        <r>
          <rPr>
            <sz val="9"/>
            <color indexed="81"/>
            <rFont val="Tahoma"/>
            <family val="2"/>
          </rPr>
          <t xml:space="preserve">
(১) সিগারেট, বিড়ি, জর্দা, গুলসহ সকল প্রকার তামাকজাত পণ্য প্রস্তুতকারক করদাতার উক্ত ব্যবসায় হইতে অর্জিত আয়ের উপর ২.৫% হারে সারচার্জ প্রদেয় হইবে।
(২) কোনো স্কুল, কলেজ, বিশ্ববিদ্যালয়সহ সকল শিক্ষাপ্রতিষ্ঠানে প্রতিবন্ধী ব্যক্তিগণের গম্যতার ক্ষেত্রে দেশে বলবৎ আইনি বিধান অনুযায়ী উপযুক্ত ব্যবস্থা না রাখিলে উক্ত প্রতিষ্ঠানের অর্জিত আয়ের উপর ২.৫% হারে সারচার্জ প্রদেয় হইবে।</t>
        </r>
      </text>
    </comment>
    <comment ref="D96" authorId="0" shapeId="0" xr:uid="{D28B477A-20EE-41D4-BD4F-708B31886C81}">
      <text>
        <r>
          <rPr>
            <b/>
            <sz val="9"/>
            <color indexed="81"/>
            <rFont val="Tahoma"/>
            <family val="2"/>
          </rPr>
          <t>Tax Rebate</t>
        </r>
        <r>
          <rPr>
            <sz val="9"/>
            <color indexed="81"/>
            <rFont val="Tahoma"/>
            <family val="2"/>
          </rPr>
          <t xml:space="preserve">
(১) কোনো করদাতা নিয়োগকারী কর্তৃপক্ষ হিসাবে প্রতিষ্ঠানে কর্মরত মোট জনবলের অন্যূন ১০% (দশ শতাংশ) অথবা ২৫ (পঁচিশ) জনের অধিক কর্মচারী প্রতিবন্ধী ব্যক্তিগণের মধ্য হইতে নিয়োগ করিলে উক্ত করদাতাকে প্রদেয় করের ৫% (পাঁচ শতাংশ) অথবা প্রতিবন্ধী ব্যক্তি-কর্মচারীগণের পরিশোধিত মোট বেতনের ৭৫% (পঁচাত্তর শতাংশ), যাহা কম, কর রেয়াত প্রদান করা হইবে।
(২) কোনো করদাতা নিয়োগকারী কর্তৃপক্ষ হিসাবে প্রতিষ্ঠানে কর্মরত মোট জনবলের অন্যূন ১০% (দশ শতাংশ) অথবা ২৫ (পঁচিশ) জনের অধিক কর্মচারী তৃতীয় লিঙ্গের ব্যক্তিগণের মধ্য হইতে হইতে নিয়োগ করিলে উক্ত করদাতাকে প্রদেয় করের ৫% (পাঁচ শতাংশ) অথবা তৃতীয় লিঙ্গের কর্মচারীগণের পরিশোধিত মোট বেতনের ৭৫% (পঁচাত্তর শতাংশ), যাহা কম, কর রেয়াত প্রদান করা হইবে।</t>
        </r>
      </text>
    </comment>
    <comment ref="I96" authorId="0" shapeId="0" xr:uid="{4020E9F8-A044-4109-A409-5A0769BC581F}">
      <text>
        <r>
          <rPr>
            <sz val="9"/>
            <color indexed="81"/>
            <rFont val="Tahoma"/>
            <family val="2"/>
          </rPr>
          <t>Tax Rebate
(১) কোনো করদাতা নিয়োগকারী কর্তৃপক্ষ হিসাবে প্রতিষ্ঠানে কর্মরত মোট জনবলের অন্যূন ১০% (দশ শতাংশ) অথবা ২৫ (পঁচিশ) জনের অধিক কর্মচারী প্রতিবন্ধী ব্যক্তিগণের মধ্য হইতে নিয়োগ করিলে উক্ত করদাতাকে প্রদেয় করের ৫% (পাঁচ শতাংশ) অথবা প্রতিবন্ধী ব্যক্তি-কর্মচারীগণের পরিশোধিত মোট বেতনের ৭৫% (পঁচাত্তর শতাংশ), যাহা কম, কর রেয়াত প্রদান করা হইবে।
(২) কোনো করদাতা নিয়োগকারী কর্তৃপক্ষ হিসাবে প্রতিষ্ঠানে কর্মরত মোট জনবলের অন্যূন ১০% (দশ শতাংশ) অথবা ২৫ (পঁচিশ) জনের অধিক কর্মচারী তৃতীয় লিঙ্গের ব্যক্তিগণের মধ্য হইতে হইতে নিয়োগ করিলে উক্ত করদাতাকে প্রদেয় করের ৫% (পাঁচ শতাংশ) অথবা তৃতীয় লিঙ্গের কর্মচারীগণের পরিশোধিত মোট বেতনের ৭৫% (পঁচাত্তর শতাংশ), যাহা কম, কর রেয়াত প্রদান করা হইবে।</t>
        </r>
      </text>
    </comment>
    <comment ref="L110" authorId="0" shapeId="0" xr:uid="{85DCC5C1-0700-4AE7-B37C-6EBC9BA58361}">
      <text>
        <r>
          <rPr>
            <b/>
            <sz val="9"/>
            <color indexed="81"/>
            <rFont val="Tahoma"/>
            <family val="2"/>
          </rPr>
          <t>Annexure:</t>
        </r>
        <r>
          <rPr>
            <sz val="9"/>
            <color indexed="81"/>
            <rFont val="Tahoma"/>
            <family val="2"/>
          </rPr>
          <t xml:space="preserve">
Please make a separate document for annexure and mentione here the name of annexure if any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7" authorId="0" shapeId="0" xr:uid="{E437D824-BC37-4067-B3AF-634102F852D4}">
      <text>
        <r>
          <rPr>
            <b/>
            <sz val="9"/>
            <color indexed="81"/>
            <rFont val="Tahoma"/>
            <family val="2"/>
          </rPr>
          <t>Maximum Limit for Depreciation of Motor vehicle</t>
        </r>
        <r>
          <rPr>
            <sz val="9"/>
            <color indexed="81"/>
            <rFont val="Tahoma"/>
            <charset val="1"/>
          </rPr>
          <t xml:space="preserve">
কোনো করদাতার কোনো মোটরযানের ক্রয়মূল্য অনধিক ৩০ (ত্রিশ) লক্ষ টাকা বলিয়া বিবেচনা করা হইবে যদি উক্ত অবচয় ভাতা প্রদেয় মোটরযান শিক্ষা প্রতিষ্ঠানের ছাত্রছাত্রী, শিক্ষক বা করদাতার ব্যবসা প্রতিষ্ঠানের কর্মচারী পরিবহণে নিয়োজিত বাস বা মিনিবাস ব্যতীত কোনো যাত্রীবাহী মোটরযান হয়।</t>
        </r>
      </text>
    </comment>
  </commentList>
</comments>
</file>

<file path=xl/sharedStrings.xml><?xml version="1.0" encoding="utf-8"?>
<sst xmlns="http://schemas.openxmlformats.org/spreadsheetml/2006/main" count="347" uniqueCount="285">
  <si>
    <t>TIN:</t>
  </si>
  <si>
    <t>Assessment Year:</t>
  </si>
  <si>
    <t>Income Year Ended:</t>
  </si>
  <si>
    <t>A.</t>
  </si>
  <si>
    <t>Dividend</t>
  </si>
  <si>
    <t>Add: Expenses for separate consideration:</t>
  </si>
  <si>
    <t>Less: Admissible expenses:</t>
  </si>
  <si>
    <t>Add: Income not credited in P/L account</t>
  </si>
  <si>
    <t>Actual entertainment expenses</t>
  </si>
  <si>
    <t>B.</t>
  </si>
  <si>
    <t>C.</t>
  </si>
  <si>
    <t>Capital Gain</t>
  </si>
  <si>
    <t>Total capital gain</t>
  </si>
  <si>
    <t>D.</t>
  </si>
  <si>
    <t>Income from Other Sources</t>
  </si>
  <si>
    <t>Total income from other sources</t>
  </si>
  <si>
    <t>Total taxable income (A+B+C+D)</t>
  </si>
  <si>
    <t>E.</t>
  </si>
  <si>
    <t>Taka</t>
  </si>
  <si>
    <t xml:space="preserve">Entertainment expenses allowable </t>
  </si>
  <si>
    <t>Particulars</t>
  </si>
  <si>
    <t>Entertainment Allowance</t>
  </si>
  <si>
    <t>On First Tk. 10 lac</t>
  </si>
  <si>
    <t>Remaining Total Income</t>
  </si>
  <si>
    <t>Rate</t>
  </si>
  <si>
    <t>Allowable Limit Tk.</t>
  </si>
  <si>
    <t>Income Bef. Ent. Tk.</t>
  </si>
  <si>
    <t>Total</t>
  </si>
  <si>
    <t>Computation of Tax Liability</t>
  </si>
  <si>
    <t>Tax liability (Tk.)</t>
  </si>
  <si>
    <t>Taxable Income (Tk.)</t>
  </si>
  <si>
    <t>Less Advance Tax</t>
  </si>
  <si>
    <t>Tax Deducted at Source (TDS)</t>
  </si>
  <si>
    <t xml:space="preserve"> </t>
  </si>
  <si>
    <t>Paid (Tk.)</t>
  </si>
  <si>
    <t>Excess paid on prior year/s</t>
  </si>
  <si>
    <t>Exp. Separately calculated (note-1)</t>
  </si>
  <si>
    <t>(whichever is lower) (See Note No. 2)</t>
  </si>
  <si>
    <t>Exp. Separately calculated</t>
  </si>
  <si>
    <t>a.</t>
  </si>
  <si>
    <t>b.</t>
  </si>
  <si>
    <t>c.</t>
  </si>
  <si>
    <t>d.</t>
  </si>
  <si>
    <t>e.</t>
  </si>
  <si>
    <t>Maximum limit Tk.</t>
  </si>
  <si>
    <t>Total Expenditure Separatly Calculated (a+b+c+d+e) Tk.</t>
  </si>
  <si>
    <t>Name of Assessee:</t>
  </si>
  <si>
    <t>Computation of Taxable Income &amp; Tax Liability</t>
  </si>
  <si>
    <t>Select the type of company for Tax Rate:</t>
  </si>
  <si>
    <t>Pharmaceutical-turnover more than 10 crore</t>
  </si>
  <si>
    <t>Pharmaceutical-turnover up to 5 crore</t>
  </si>
  <si>
    <t>Pharmaceutical-turnover more than 5 and up to 10 crore</t>
  </si>
  <si>
    <t>Food/Cosmetics/toileties-turnover up to 5 crore</t>
  </si>
  <si>
    <t>Food/Cosmetics/toileties-turnover more than 5 and up to 10 crore</t>
  </si>
  <si>
    <t>Food/Cosmetics/toileties-turnover more than 10 crore</t>
  </si>
  <si>
    <t>Other-turnover up to 5 crore</t>
  </si>
  <si>
    <t>Other-turnover more than 5 and up to 10 crore</t>
  </si>
  <si>
    <t>Other-turnover more than 10 crore</t>
  </si>
  <si>
    <t>Free Sample Distribution Expenditure rate based on turnover</t>
  </si>
  <si>
    <t>A</t>
  </si>
  <si>
    <t>Income from Dividend</t>
  </si>
  <si>
    <t>B</t>
  </si>
  <si>
    <t>Tax Rate</t>
  </si>
  <si>
    <t>Merchant Bank</t>
  </si>
  <si>
    <t>Rebate</t>
  </si>
  <si>
    <t>Minimum tax</t>
  </si>
  <si>
    <t>Gross Receipt</t>
  </si>
  <si>
    <t>C</t>
  </si>
  <si>
    <t>Net Profit (before tax) for the year ended:</t>
  </si>
  <si>
    <t>Other Income</t>
  </si>
  <si>
    <t>Main Income</t>
  </si>
  <si>
    <t>Disposal</t>
  </si>
  <si>
    <t>Addition</t>
  </si>
  <si>
    <t>Amount</t>
  </si>
  <si>
    <t>Depreciation for the year</t>
  </si>
  <si>
    <t>Initial</t>
  </si>
  <si>
    <t>Normal</t>
  </si>
  <si>
    <t xml:space="preserve">Normal </t>
  </si>
  <si>
    <t>Opening WDV</t>
  </si>
  <si>
    <t>Closing WDV</t>
  </si>
  <si>
    <t>Amount in Tk.</t>
  </si>
  <si>
    <t>D=A-B+C</t>
  </si>
  <si>
    <t>E</t>
  </si>
  <si>
    <t>F</t>
  </si>
  <si>
    <t>Rate %</t>
  </si>
  <si>
    <t>H= D x F</t>
  </si>
  <si>
    <t>G=C x E</t>
  </si>
  <si>
    <t>I=D-G-H</t>
  </si>
  <si>
    <t>TOTAL</t>
  </si>
  <si>
    <t>TOAL DEPRECIATION:</t>
  </si>
  <si>
    <t>Cost Value</t>
  </si>
  <si>
    <t>Start Year</t>
  </si>
  <si>
    <t>Max. Limit for Dep.</t>
  </si>
  <si>
    <t>Sold Year</t>
  </si>
  <si>
    <t>Depreciation</t>
  </si>
  <si>
    <t>Total absorbed</t>
  </si>
  <si>
    <t>Net Book Value</t>
  </si>
  <si>
    <t>Disposal Proceed (Actual)</t>
  </si>
  <si>
    <t>Asset Name &amp; Description</t>
  </si>
  <si>
    <t>Used Years</t>
  </si>
  <si>
    <t>Capital Gain/ (Loss)</t>
  </si>
  <si>
    <t>Income/ (Loss) from Business</t>
  </si>
  <si>
    <t>D</t>
  </si>
  <si>
    <t>ii. Tax Rebate</t>
  </si>
  <si>
    <t>No</t>
  </si>
  <si>
    <t>Select the Nature of company for other issue:</t>
  </si>
  <si>
    <t>Nature of the Company:</t>
  </si>
  <si>
    <t>iii. Tax Liability (i-ii)</t>
  </si>
  <si>
    <t>viii. Tax Liability for the year (vi+vii)</t>
  </si>
  <si>
    <t>vi. Tax Liability before additional charges (higher of iii, iv &amp; v)</t>
  </si>
  <si>
    <t>Less: Income for separate consideration:</t>
  </si>
  <si>
    <t>ix. Total Advance Tax Paid</t>
  </si>
  <si>
    <t>Note: 1 &amp; 2</t>
  </si>
  <si>
    <t>Note: 3</t>
  </si>
  <si>
    <t>Normal Rate</t>
  </si>
  <si>
    <t>Type</t>
  </si>
  <si>
    <t>u/s 19</t>
  </si>
  <si>
    <t>Additional Tax</t>
  </si>
  <si>
    <t>Depreciation as per 3rd schedule of ITA,2023</t>
  </si>
  <si>
    <t>Advance Tax paid u/s 154</t>
  </si>
  <si>
    <t>iv. Minimum Tax on Gross Receipt u/s 163</t>
  </si>
  <si>
    <t>vii. Additional Charges of Tax u/s 19&gt;&gt;</t>
  </si>
  <si>
    <t>Minimum Tax on Source u/s 163 &gt;&gt;&gt;&gt;</t>
  </si>
  <si>
    <t>Distribution of Free Sample (u/s 55-i)</t>
  </si>
  <si>
    <t>Overseas Traveling Exp. (u/s 55-g)</t>
  </si>
  <si>
    <t>Fixed Asset Schedule as per 3rd Schedule of ITA, 2023</t>
  </si>
  <si>
    <t>Disposal, Capital Gain &amp; Business Gain as per ITA, 2023</t>
  </si>
  <si>
    <t>Non-publicly traded company. [Condion meet]</t>
  </si>
  <si>
    <t>Non-publicly traded company. [Condion doesn't meet]</t>
  </si>
  <si>
    <t>One Person Company (OPC). [Condion meet]</t>
  </si>
  <si>
    <t>One Person Company (OPC). [Condion doesn't meet]</t>
  </si>
  <si>
    <t>Publicly traded bank, insurance &amp; financial institution (except merchant bank)</t>
  </si>
  <si>
    <t>Non publicly traded bank, insurance &amp; financial institution</t>
  </si>
  <si>
    <t>Company produicing all sorts of tobacco items including cigarette, bidi, chewing tobacco &amp; gul</t>
  </si>
  <si>
    <t>Other than company produicing all sorts of tobacco items including cigarette, bidi, chewing tobacco &amp; gul</t>
  </si>
  <si>
    <t>Publicly traded mobile operator company</t>
  </si>
  <si>
    <t>Non publicly traded mobile operator company</t>
  </si>
  <si>
    <t>Trust, Fund, Association of persons and other taxable entity</t>
  </si>
  <si>
    <t>Private University, Private Medical College, Private Dental College, Private Engineering College or Private College solely deducated to imparting education on ICT</t>
  </si>
  <si>
    <t>Registered Co-operative Society</t>
  </si>
  <si>
    <t>All receipts and income must be transacted through bank transfer and every single transaction above tk. 5 lakhs and annual investment over Tk. 36 lakhs of expenses and investment must be made through bank transfer.</t>
  </si>
  <si>
    <t>Equipment installed underground related to mineral oil</t>
  </si>
  <si>
    <t>Bridge, Road, Flyover</t>
  </si>
  <si>
    <t>Pavement Runway, Taxiway, Apron, Tarmac</t>
  </si>
  <si>
    <t>Building (General), New seagoing ship, Communication and search aids and others tools</t>
  </si>
  <si>
    <t>Battery operated appliances and rechargeable batteries, Aircraft, aeroengines and aerial photographic equipment, Used in making glass or plastic products or concrete pipes</t>
  </si>
  <si>
    <t>Computer hardware including printers, monitors &amp; ancillary items, Professional &amp; Reference books, Other above ground equipment including portable boilers, drilling rigs, wellhead tanks &amp; rigs related to mineral oil</t>
  </si>
  <si>
    <t>10 years or more than 10 years aged seagoing ship, X-ray, Electrotherapeutic and other medical equipment including its spare parts, Equipment used for production &amp; display of audio-visual products, All types of motor vehicles those driven on hire</t>
  </si>
  <si>
    <t>Any type of Building</t>
  </si>
  <si>
    <t>Any type of "machinery or plant" other than ships or motor vehicles not driven on hire</t>
  </si>
  <si>
    <t>Initial Rate</t>
  </si>
  <si>
    <t>Accelerated Rate</t>
  </si>
  <si>
    <t>Plant &amp; mechinery Third Income Year under 3rd schedule para 6(3)</t>
  </si>
  <si>
    <t>Plant &amp; mechinery Second Income Year under 3rd schedule para 6(3)</t>
  </si>
  <si>
    <t>Plant &amp; mechinery First Income Year under 3rd schedule para 6(3)</t>
  </si>
  <si>
    <t xml:space="preserve"> *Condition:  </t>
  </si>
  <si>
    <t>A surcharge of 2.5% will be payable on the earned income of any school, college, university etc. if appropriate measures are not taken in accordance with the laws in force in the country regarding accessibility for persons with disabilities.</t>
  </si>
  <si>
    <t>Additional 2.5% is a surcharge</t>
  </si>
  <si>
    <t>[88] Deduction at source from money paid to Participation Fund, Welfare Fund and Labor Welfare Foundation Fund</t>
  </si>
  <si>
    <t>[89] Deduction of tax from payment to contractors, suppliers etc</t>
  </si>
  <si>
    <t>[90] Deduction from payment in case of services</t>
  </si>
  <si>
    <t>[91] Deduction from payment for intangible property</t>
  </si>
  <si>
    <t>[92] Deduction of tax from advertising income of media</t>
  </si>
  <si>
    <t>[94] Deduction or collection of tax at source from commission, discount, fee, etc</t>
  </si>
  <si>
    <t>[95] Collection of tax from travel agent</t>
  </si>
  <si>
    <t>[100] Deduction from the amount of insurance commission</t>
  </si>
  <si>
    <t>[101] Deduction of tax at source from fees, etc. of surveyors of general insurance company</t>
  </si>
  <si>
    <t>[102] Deduction of tax from saving deposits and fixed deposits, etc.</t>
  </si>
  <si>
    <t>[105] Deduction of tax from profits of savings certificate</t>
  </si>
  <si>
    <t>[106] Deduction of tax at source from interest on securities</t>
  </si>
  <si>
    <t>[108] Deduction of tax from money received for international phone calls</t>
  </si>
  <si>
    <t>[110] Deduction of tax for providing services from convention hall, conference center, etc.</t>
  </si>
  <si>
    <t>[111] Deduction of tax at source from compensation against acquisition of property</t>
  </si>
  <si>
    <t>[112] Deduction of tax at source from export cash subsidy</t>
  </si>
  <si>
    <t>[113] Collection of tax from freight forward agency commission</t>
  </si>
  <si>
    <t>[114] Deduction of tax against purchase of electricity</t>
  </si>
  <si>
    <t>[115] Deduction of tax from any sum paid by real estate developer to land owner</t>
  </si>
  <si>
    <t>[116] Deduction of tax from commission or remuneration paid to agent of foreign buyer</t>
  </si>
  <si>
    <t>[117] Deduction of tax from dividends</t>
  </si>
  <si>
    <t>[118] Deduction of tax from income received from lottery, etc.</t>
  </si>
  <si>
    <t>[120] Collection of taxes from importers</t>
  </si>
  <si>
    <t>[121] Collection of taxes from manpower export</t>
  </si>
  <si>
    <t>[122] Collection of taxes from clearing &amp; forwarding agents</t>
  </si>
  <si>
    <t>[123] Collection of taxes from export earnings</t>
  </si>
  <si>
    <t>[124] Deduction of tax from any income remitted from abroad in connection with any service, revenue sharing, etc.</t>
  </si>
  <si>
    <t>[125] Collection of tax on transfer of property, etc</t>
  </si>
  <si>
    <t>[126] Collection of tax from developer or real estate developer</t>
  </si>
  <si>
    <t>[127] Collection of taxes from Governments stamps, court fees and commissions paid on cartridge papers</t>
  </si>
  <si>
    <t>[128] Collection of tax from lease of property</t>
  </si>
  <si>
    <t>[129] Collection of tax from cigarette manufacturers</t>
  </si>
  <si>
    <t>[132] Collection of tax from shipping business of a resident</t>
  </si>
  <si>
    <t>[133] Collection of tax from public auction sale</t>
  </si>
  <si>
    <t>[134] Collection of tax on transfer of shares</t>
  </si>
  <si>
    <t>[135] Collection of tax on transfer of securities</t>
  </si>
  <si>
    <t>[136] Collection of tax from transfer of shares of shareholder of Stock Exchanges</t>
  </si>
  <si>
    <t>[137] Collection of tax from Member of stock Exchange</t>
  </si>
  <si>
    <t>[138] Collection of tax from commercially operated motort vehicles</t>
  </si>
  <si>
    <t>[139] Collection of tax from operation of ships</t>
  </si>
  <si>
    <t>Section 163 (Minimum Tax)</t>
  </si>
  <si>
    <t>Capital gains earns by Company Fund and Trust</t>
  </si>
  <si>
    <t>Income from Dividend by company</t>
  </si>
  <si>
    <t>Winnings of lottery, word games, card games, online games or games of similar nature</t>
  </si>
  <si>
    <t>Special Tax Rate</t>
  </si>
  <si>
    <t>[7th Schedule]</t>
  </si>
  <si>
    <t>Source</t>
  </si>
  <si>
    <t>50% or 5 lacs [Whichever is higher]</t>
  </si>
  <si>
    <t>u/s 55 (i)</t>
  </si>
  <si>
    <t>NORMAL DEPRECIATION:</t>
  </si>
  <si>
    <t>INITIAL DEPRECIATION:</t>
  </si>
  <si>
    <t>Factory building, Furniture &amp; Fittings, Office Equipment, Machinery, Plant &amp; Equipment (General), Not more than 10 years aged seagoing ship, All types of motor vehicles except those driven on hire, Boarding Bridge, All such dowry resources (General)</t>
  </si>
  <si>
    <t>Head Office or intra group Exp. (u/s 55-f)</t>
  </si>
  <si>
    <t>Royalty, License &amp; Technical service fees (u/s 55-e)</t>
  </si>
  <si>
    <t>Promotional Exp. Other than advertising (u/s 55-j)</t>
  </si>
  <si>
    <t>Entertainment Expenses (u/s 55-h)</t>
  </si>
  <si>
    <t>Depreciation allowance on Right of use asset (u/s 55-s)</t>
  </si>
  <si>
    <t xml:space="preserve">Accounting Depreciation </t>
  </si>
  <si>
    <t>Tax Depreciation as per 3rd Schedule</t>
  </si>
  <si>
    <t>Lease Expense (u/s 55-s)</t>
  </si>
  <si>
    <t>Maximum Limit Tk.</t>
  </si>
  <si>
    <t>Impairment Loss (u/s 55-t)</t>
  </si>
  <si>
    <t>Donation to unrecognised fund (u/s 55-u)</t>
  </si>
  <si>
    <t>Discount to Shareholder Director (u/s 55-c)</t>
  </si>
  <si>
    <t>Total income from business after entertainment allowance</t>
  </si>
  <si>
    <t xml:space="preserve">Capital Gain </t>
  </si>
  <si>
    <t>Add: Inadmissible expenses(if already considered for accounting profit calculation):</t>
  </si>
  <si>
    <t>Surcharge</t>
  </si>
  <si>
    <t>xi. Interest on delay submission of Return</t>
  </si>
  <si>
    <t>=</t>
  </si>
  <si>
    <t>x</t>
  </si>
  <si>
    <t>Normal Depreciation</t>
  </si>
  <si>
    <t>%</t>
  </si>
  <si>
    <t>Initial Depreciation</t>
  </si>
  <si>
    <t>Accelerated Depreciation</t>
  </si>
  <si>
    <t>Interest on Financial Assets</t>
  </si>
  <si>
    <t>Interest on Bank Deposit &amp; Other Financial Assets</t>
  </si>
  <si>
    <t>Capital Gain/(loss) on sale of Fixed Asset (Accounting)</t>
  </si>
  <si>
    <t>Capital Gain/(loss) on sale of Financial Asset</t>
  </si>
  <si>
    <t>Add:</t>
  </si>
  <si>
    <t>Total income before entertainment allowance</t>
  </si>
  <si>
    <t>Expenses not complied with the Chapter 7 of ITA-2023 (u/s 55-a)</t>
  </si>
  <si>
    <t>Salary or rent (if Paid other than banking channel) (u/s 55-k, l)</t>
  </si>
  <si>
    <t>Payment made to a person who is required to submit proof of return but failed to comply under section 55(o), violating provisions of sections 264 (25, 26, 28, 29, 36, 37, 42 &amp; 43)</t>
  </si>
  <si>
    <t>Capital nature or personal expense (u/s 55-p)</t>
  </si>
  <si>
    <t>Any expense not clearly defined or not related to the business (u/s 55-q, r)</t>
  </si>
  <si>
    <t>Income from other source (if any)</t>
  </si>
  <si>
    <t>Other income (if any)</t>
  </si>
  <si>
    <t>Add/(less): Business Gain/(loss) on Sale of Fixed Asset as per tax (Annexure-B)</t>
  </si>
  <si>
    <t>Waiver of trading liability or not paid within 3 years S46(8)</t>
  </si>
  <si>
    <t>Bad debt recovered (expese claimed earlier) S46(9)</t>
  </si>
  <si>
    <t>Shortfall of Initial Capital u/s 180 in next 5 years S46(10)</t>
  </si>
  <si>
    <t>Export on transferring quota will be income of origininal quota holder S46(6)</t>
  </si>
  <si>
    <t>Total Months delayed</t>
  </si>
  <si>
    <t>Other Admissible Expense (if any)</t>
  </si>
  <si>
    <t>Income from Business</t>
  </si>
  <si>
    <t>Special Business Income as per u/s 56 (if any)</t>
  </si>
  <si>
    <t>A. Total income from Business</t>
  </si>
  <si>
    <t>Income from Financial Asset and other income except Dividend</t>
  </si>
  <si>
    <r>
      <t xml:space="preserve">i. Sub-Total </t>
    </r>
    <r>
      <rPr>
        <sz val="11"/>
        <color theme="1"/>
        <rFont val="Garamond"/>
        <family val="1"/>
      </rPr>
      <t>(Base amount of surcharge not considered on summation)</t>
    </r>
  </si>
  <si>
    <t>Publicly traded company having more than 10% paidup capital through IPO (condition Meet)</t>
  </si>
  <si>
    <t>Publicly traded company having more than 10% paidup capital through IPO (condition not Meet)</t>
  </si>
  <si>
    <t>Publicly traded company having equal or less than 10% paidup capital through IPO (condition Meet)</t>
  </si>
  <si>
    <t>Publicly traded company having equal or less than 10% paidup capital through IPO (condition not Meet)</t>
  </si>
  <si>
    <t>Less: Carried Business Loss from last years' as per law</t>
  </si>
  <si>
    <t>Less: Carried Loss on Capital from last years' as per law</t>
  </si>
  <si>
    <t>or input total here</t>
  </si>
  <si>
    <t>Input in Note-3</t>
  </si>
  <si>
    <t>Payment Proof</t>
  </si>
  <si>
    <t>x. Net Tax Liability before Interest if any (viii-xi)</t>
  </si>
  <si>
    <t>xii. Net Tax Liability paid with return (x + xi)</t>
  </si>
  <si>
    <t>Annexure Name if any</t>
  </si>
  <si>
    <t>Compnay (Tax Payer Name)</t>
  </si>
  <si>
    <t>v. Minimum Tax at source 163</t>
  </si>
  <si>
    <t>NO</t>
  </si>
  <si>
    <t>if yes put salary cost</t>
  </si>
  <si>
    <t>(Select yes if education institute not complied)</t>
  </si>
  <si>
    <t>Capital Gain/(loss) on disposal of Fixed Asset (Tax) (Annexure-B)</t>
  </si>
  <si>
    <t>Excess Perquisite exceeding 20 lacs (u/s 55-d)</t>
  </si>
  <si>
    <t>2025-2026</t>
  </si>
  <si>
    <t>Interest claimed on Right of use asset (u/s 55-s)</t>
  </si>
  <si>
    <t>If over 50% of payments (excluding Salary, Rent and raw materials) are made outside banking channels, then 25% of those payments is disallowed. (u/s 55-m)</t>
  </si>
  <si>
    <t>i. Disclosed Turnover</t>
  </si>
  <si>
    <t>a, b, c &amp; e (i) calculated based on the Turnover Tk.</t>
  </si>
  <si>
    <t>d &amp; e (ii) calculated based on the disclosed business income Tk.</t>
  </si>
  <si>
    <t>ii. Disclosed Business Income</t>
  </si>
  <si>
    <t>aaa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</si>
</sst>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409]d\-mmm\-yyyy;@"/>
    <numFmt numFmtId="166" formatCode="_(* #,##0.0_);_(* \(#,##0.0\);_(* &quot;-&quot;??_);_(@_)"/>
  </numFmts>
  <fonts count="31" x14ac:knownFonts="1">
    <font>
      <sz val="11"/>
      <color theme="1"/>
      <name val="Calibri"/>
      <family val="2"/>
      <scheme val="minor"/>
    </font>
    <font>
      <sz val="11"/>
      <color theme="1"/>
      <name val="Calibri"/>
      <family val="2"/>
      <scheme val="minor"/>
    </font>
    <font>
      <b/>
      <sz val="11"/>
      <color theme="1"/>
      <name val="Garamond"/>
      <family val="1"/>
    </font>
    <font>
      <sz val="11"/>
      <color theme="1"/>
      <name val="Garamond"/>
      <family val="1"/>
    </font>
    <font>
      <b/>
      <sz val="11"/>
      <name val="Garamond"/>
      <family val="1"/>
    </font>
    <font>
      <sz val="11"/>
      <color theme="1" tint="4.9989318521683403E-2"/>
      <name val="Garamond"/>
      <family val="1"/>
    </font>
    <font>
      <b/>
      <sz val="11"/>
      <color theme="0"/>
      <name val="Garamond"/>
      <family val="1"/>
    </font>
    <font>
      <sz val="11"/>
      <color theme="0"/>
      <name val="Garamond"/>
      <family val="1"/>
    </font>
    <font>
      <sz val="11"/>
      <color rgb="FFFF0000"/>
      <name val="Garamond"/>
      <family val="1"/>
    </font>
    <font>
      <sz val="11"/>
      <name val="Garamond"/>
      <family val="1"/>
    </font>
    <font>
      <sz val="10"/>
      <color theme="1"/>
      <name val="Garamond"/>
      <family val="1"/>
    </font>
    <font>
      <b/>
      <sz val="10"/>
      <color theme="1"/>
      <name val="Garamond"/>
      <family val="1"/>
    </font>
    <font>
      <b/>
      <sz val="9"/>
      <color theme="1"/>
      <name val="Garamond"/>
      <family val="1"/>
    </font>
    <font>
      <b/>
      <sz val="11"/>
      <color theme="0"/>
      <name val="Calibri"/>
      <family val="2"/>
      <scheme val="minor"/>
    </font>
    <font>
      <sz val="9"/>
      <color theme="1"/>
      <name val="Garamond"/>
      <family val="1"/>
    </font>
    <font>
      <sz val="8"/>
      <color theme="1"/>
      <name val="Garamond"/>
      <family val="1"/>
    </font>
    <font>
      <sz val="9"/>
      <color indexed="81"/>
      <name val="Tahoma"/>
      <family val="2"/>
    </font>
    <font>
      <b/>
      <sz val="9"/>
      <color indexed="81"/>
      <name val="Tahoma"/>
      <family val="2"/>
    </font>
    <font>
      <b/>
      <sz val="8"/>
      <color indexed="81"/>
      <name val="Tahoma"/>
      <family val="2"/>
    </font>
    <font>
      <sz val="8"/>
      <color indexed="81"/>
      <name val="Tahoma"/>
      <family val="2"/>
    </font>
    <font>
      <sz val="9"/>
      <name val="Garamond"/>
      <family val="1"/>
    </font>
    <font>
      <i/>
      <sz val="8"/>
      <color indexed="81"/>
      <name val="Tahoma"/>
      <family val="2"/>
    </font>
    <font>
      <u/>
      <sz val="11"/>
      <color theme="10"/>
      <name val="Calibri"/>
      <family val="2"/>
      <scheme val="minor"/>
    </font>
    <font>
      <b/>
      <sz val="10"/>
      <color theme="0"/>
      <name val="Garamond"/>
      <family val="1"/>
    </font>
    <font>
      <b/>
      <sz val="9"/>
      <color theme="0"/>
      <name val="Garamond"/>
      <family val="1"/>
    </font>
    <font>
      <sz val="9"/>
      <color indexed="81"/>
      <name val="Tahoma"/>
      <charset val="1"/>
    </font>
    <font>
      <b/>
      <sz val="11"/>
      <color rgb="FF00B050"/>
      <name val="Garamond"/>
      <family val="1"/>
    </font>
    <font>
      <sz val="9"/>
      <color indexed="81"/>
      <name val="Tahoma"/>
    </font>
    <font>
      <b/>
      <sz val="9"/>
      <color indexed="81"/>
      <name val="Tahoma"/>
    </font>
    <font>
      <b/>
      <sz val="10"/>
      <name val="Garamond"/>
      <family val="1"/>
    </font>
    <font>
      <sz val="10"/>
      <name val="Garamond"/>
      <family val="1"/>
    </font>
  </fonts>
  <fills count="12">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00FFFF"/>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2" fillId="0" borderId="0" applyNumberFormat="0" applyFill="0" applyBorder="0" applyAlignment="0" applyProtection="0"/>
  </cellStyleXfs>
  <cellXfs count="436">
    <xf numFmtId="0" fontId="0" fillId="0" borderId="0" xfId="0"/>
    <xf numFmtId="0" fontId="2" fillId="0" borderId="0" xfId="0" applyFont="1" applyAlignment="1">
      <alignment horizontal="center" vertical="center"/>
    </xf>
    <xf numFmtId="10" fontId="3" fillId="0" borderId="0" xfId="2" applyNumberFormat="1" applyFont="1"/>
    <xf numFmtId="0" fontId="3" fillId="0" borderId="0" xfId="0" applyFont="1"/>
    <xf numFmtId="0" fontId="2" fillId="0" borderId="0" xfId="0" applyFont="1"/>
    <xf numFmtId="9" fontId="3" fillId="0" borderId="0" xfId="2" applyFont="1"/>
    <xf numFmtId="0" fontId="2" fillId="0" borderId="0" xfId="0" applyFont="1" applyAlignment="1">
      <alignment horizontal="right"/>
    </xf>
    <xf numFmtId="0" fontId="2" fillId="0" borderId="0" xfId="0" applyFont="1" applyAlignment="1">
      <alignment horizontal="center"/>
    </xf>
    <xf numFmtId="0" fontId="2" fillId="0" borderId="8" xfId="0" applyFont="1" applyBorder="1"/>
    <xf numFmtId="0" fontId="2" fillId="0" borderId="9" xfId="0" applyFont="1" applyBorder="1"/>
    <xf numFmtId="0" fontId="3" fillId="0" borderId="6" xfId="0" applyFont="1" applyBorder="1"/>
    <xf numFmtId="0" fontId="3" fillId="0" borderId="7" xfId="0" applyFont="1" applyBorder="1"/>
    <xf numFmtId="0" fontId="3" fillId="0" borderId="11" xfId="0" applyFont="1" applyBorder="1"/>
    <xf numFmtId="43" fontId="3" fillId="0" borderId="0" xfId="1" applyFont="1" applyFill="1" applyBorder="1" applyAlignment="1">
      <alignment horizontal="center"/>
    </xf>
    <xf numFmtId="43" fontId="3" fillId="0" borderId="11" xfId="1" applyFont="1" applyFill="1" applyBorder="1" applyAlignment="1">
      <alignment horizontal="center"/>
    </xf>
    <xf numFmtId="0" fontId="3" fillId="0" borderId="9" xfId="0" applyFont="1" applyBorder="1"/>
    <xf numFmtId="0" fontId="3" fillId="0" borderId="22" xfId="0" applyFont="1" applyBorder="1"/>
    <xf numFmtId="0" fontId="3" fillId="3" borderId="0" xfId="0" applyFont="1" applyFill="1"/>
    <xf numFmtId="0" fontId="3" fillId="0" borderId="26" xfId="0" applyFont="1" applyBorder="1"/>
    <xf numFmtId="0" fontId="3" fillId="0" borderId="18" xfId="0" applyFont="1" applyBorder="1"/>
    <xf numFmtId="43" fontId="3" fillId="0" borderId="0" xfId="1" applyFont="1" applyFill="1" applyBorder="1" applyAlignment="1">
      <alignment horizontal="right" vertical="center"/>
    </xf>
    <xf numFmtId="43" fontId="3" fillId="0" borderId="22" xfId="1" applyFont="1" applyFill="1" applyBorder="1" applyAlignment="1">
      <alignment horizontal="right" vertical="center"/>
    </xf>
    <xf numFmtId="0" fontId="2" fillId="0" borderId="26" xfId="0" applyFont="1" applyBorder="1"/>
    <xf numFmtId="10" fontId="3" fillId="0" borderId="0" xfId="2" applyNumberFormat="1" applyFont="1" applyFill="1"/>
    <xf numFmtId="0" fontId="2"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horizontal="right" vertical="center"/>
    </xf>
    <xf numFmtId="10" fontId="3" fillId="6" borderId="0" xfId="2" applyNumberFormat="1" applyFont="1" applyFill="1"/>
    <xf numFmtId="0" fontId="3" fillId="6" borderId="0" xfId="0" applyFont="1" applyFill="1"/>
    <xf numFmtId="10" fontId="3" fillId="6" borderId="4" xfId="2" applyNumberFormat="1" applyFont="1" applyFill="1" applyBorder="1" applyAlignment="1">
      <alignment horizontal="center" vertical="center"/>
    </xf>
    <xf numFmtId="0" fontId="3" fillId="0" borderId="0" xfId="0" applyFont="1" applyAlignment="1">
      <alignment vertical="center"/>
    </xf>
    <xf numFmtId="10" fontId="2" fillId="2" borderId="4" xfId="2" applyNumberFormat="1" applyFont="1" applyFill="1" applyBorder="1" applyAlignment="1">
      <alignment horizontal="center"/>
    </xf>
    <xf numFmtId="0" fontId="2" fillId="2" borderId="4" xfId="0" applyFont="1" applyFill="1" applyBorder="1" applyAlignment="1">
      <alignment horizontal="center" vertical="center"/>
    </xf>
    <xf numFmtId="9" fontId="3" fillId="0" borderId="0" xfId="0" applyNumberFormat="1" applyFont="1"/>
    <xf numFmtId="0" fontId="2" fillId="0" borderId="0" xfId="0" applyFont="1" applyAlignment="1">
      <alignment vertical="center"/>
    </xf>
    <xf numFmtId="0" fontId="5" fillId="0" borderId="0" xfId="0" applyFont="1"/>
    <xf numFmtId="0" fontId="3" fillId="0" borderId="0" xfId="0" applyFont="1" applyAlignment="1">
      <alignment horizontal="right"/>
    </xf>
    <xf numFmtId="0" fontId="2" fillId="7" borderId="0" xfId="0" applyFont="1" applyFill="1" applyAlignment="1">
      <alignment horizontal="center" vertical="center"/>
    </xf>
    <xf numFmtId="10" fontId="3" fillId="6" borderId="4" xfId="2" applyNumberFormat="1" applyFont="1" applyFill="1" applyBorder="1"/>
    <xf numFmtId="10" fontId="2" fillId="2" borderId="3" xfId="2" applyNumberFormat="1" applyFont="1" applyFill="1" applyBorder="1" applyAlignment="1">
      <alignment horizontal="center" vertical="center"/>
    </xf>
    <xf numFmtId="10" fontId="2" fillId="2" borderId="4" xfId="2" applyNumberFormat="1" applyFont="1" applyFill="1" applyBorder="1" applyAlignment="1">
      <alignment horizontal="center" vertical="center"/>
    </xf>
    <xf numFmtId="10" fontId="3" fillId="6" borderId="4" xfId="2" applyNumberFormat="1" applyFont="1" applyFill="1" applyBorder="1" applyAlignment="1">
      <alignment horizontal="center" vertical="center" wrapText="1"/>
    </xf>
    <xf numFmtId="0" fontId="3" fillId="5" borderId="4" xfId="0" applyFont="1" applyFill="1" applyBorder="1" applyAlignment="1">
      <alignment horizontal="right" vertical="top"/>
    </xf>
    <xf numFmtId="10" fontId="3" fillId="6" borderId="4" xfId="2" applyNumberFormat="1" applyFont="1" applyFill="1" applyBorder="1" applyAlignment="1">
      <alignment vertical="center"/>
    </xf>
    <xf numFmtId="0" fontId="0" fillId="6" borderId="0" xfId="0" applyFill="1"/>
    <xf numFmtId="0" fontId="6" fillId="7" borderId="0" xfId="0" applyFont="1" applyFill="1" applyAlignment="1">
      <alignment horizontal="center" vertical="center"/>
    </xf>
    <xf numFmtId="0" fontId="6" fillId="7" borderId="0" xfId="0" applyFont="1" applyFill="1" applyAlignment="1">
      <alignment horizontal="left" vertical="center"/>
    </xf>
    <xf numFmtId="0" fontId="7" fillId="7" borderId="0" xfId="0" applyFont="1" applyFill="1"/>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xf numFmtId="0" fontId="3" fillId="0" borderId="0" xfId="0" applyFont="1" applyAlignment="1">
      <alignment horizontal="center"/>
    </xf>
    <xf numFmtId="0" fontId="3" fillId="0" borderId="11" xfId="0" applyFont="1" applyBorder="1" applyAlignment="1">
      <alignment horizontal="center"/>
    </xf>
    <xf numFmtId="0" fontId="3" fillId="0" borderId="0" xfId="0" applyFont="1" applyAlignment="1">
      <alignment horizontal="left"/>
    </xf>
    <xf numFmtId="0" fontId="2" fillId="0" borderId="0" xfId="0" applyFont="1" applyAlignment="1">
      <alignment horizontal="left"/>
    </xf>
    <xf numFmtId="0" fontId="3" fillId="0" borderId="10" xfId="0" applyFont="1" applyBorder="1" applyAlignment="1">
      <alignment horizontal="left"/>
    </xf>
    <xf numFmtId="0" fontId="3" fillId="0" borderId="8" xfId="0" applyFont="1" applyBorder="1" applyAlignment="1">
      <alignment horizontal="left"/>
    </xf>
    <xf numFmtId="0" fontId="3" fillId="0" borderId="19" xfId="0" applyFont="1" applyBorder="1" applyAlignment="1">
      <alignment horizontal="left"/>
    </xf>
    <xf numFmtId="0" fontId="2" fillId="0" borderId="19" xfId="0" applyFont="1" applyBorder="1" applyAlignment="1">
      <alignment horizontal="left"/>
    </xf>
    <xf numFmtId="0" fontId="3" fillId="0" borderId="25" xfId="0" applyFont="1" applyBorder="1" applyAlignment="1">
      <alignment horizontal="left"/>
    </xf>
    <xf numFmtId="10" fontId="3" fillId="6" borderId="1" xfId="2" applyNumberFormat="1" applyFont="1" applyFill="1" applyBorder="1" applyAlignment="1">
      <alignment horizontal="center" vertical="center"/>
    </xf>
    <xf numFmtId="0" fontId="3" fillId="3" borderId="6" xfId="0" applyFont="1" applyFill="1" applyBorder="1"/>
    <xf numFmtId="0" fontId="3" fillId="0" borderId="0" xfId="0" applyFont="1" applyAlignment="1">
      <alignment vertical="center" wrapText="1"/>
    </xf>
    <xf numFmtId="10" fontId="2" fillId="2" borderId="1" xfId="2" applyNumberFormat="1" applyFont="1" applyFill="1" applyBorder="1" applyAlignment="1">
      <alignment horizontal="center" vertical="center"/>
    </xf>
    <xf numFmtId="0" fontId="3" fillId="8" borderId="3" xfId="0" applyFont="1" applyFill="1" applyBorder="1" applyAlignment="1">
      <alignment horizontal="left" vertical="center" wrapText="1"/>
    </xf>
    <xf numFmtId="10" fontId="3" fillId="0" borderId="0" xfId="2" applyNumberFormat="1" applyFont="1" applyFill="1" applyBorder="1"/>
    <xf numFmtId="0" fontId="2" fillId="0" borderId="9" xfId="0" applyFont="1" applyBorder="1" applyAlignment="1">
      <alignment horizontal="center"/>
    </xf>
    <xf numFmtId="0" fontId="3" fillId="0" borderId="12" xfId="0" applyFont="1" applyBorder="1"/>
    <xf numFmtId="0" fontId="2" fillId="0" borderId="10" xfId="0" applyFont="1" applyBorder="1" applyAlignment="1">
      <alignment horizontal="left"/>
    </xf>
    <xf numFmtId="43" fontId="2" fillId="0" borderId="0" xfId="0" applyNumberFormat="1" applyFont="1" applyAlignment="1">
      <alignment horizontal="center"/>
    </xf>
    <xf numFmtId="0" fontId="2" fillId="0" borderId="11" xfId="0" applyFont="1" applyBorder="1" applyAlignment="1">
      <alignment horizontal="center"/>
    </xf>
    <xf numFmtId="0" fontId="8" fillId="0" borderId="0" xfId="0" applyFont="1"/>
    <xf numFmtId="43" fontId="2" fillId="0" borderId="9" xfId="0" applyNumberFormat="1" applyFont="1" applyBorder="1" applyAlignment="1">
      <alignment horizontal="center"/>
    </xf>
    <xf numFmtId="0" fontId="2" fillId="0" borderId="12" xfId="0" applyFont="1" applyBorder="1" applyAlignment="1">
      <alignment horizontal="center"/>
    </xf>
    <xf numFmtId="0" fontId="3" fillId="0" borderId="0" xfId="0" quotePrefix="1" applyFont="1" applyAlignment="1">
      <alignment horizontal="center"/>
    </xf>
    <xf numFmtId="0" fontId="4" fillId="0" borderId="10" xfId="0" applyFont="1" applyBorder="1" applyAlignment="1">
      <alignment horizontal="left"/>
    </xf>
    <xf numFmtId="0" fontId="2" fillId="0" borderId="6" xfId="0" applyFont="1" applyBorder="1" applyAlignment="1">
      <alignment vertical="center"/>
    </xf>
    <xf numFmtId="0" fontId="12" fillId="0" borderId="5" xfId="0" applyFont="1" applyBorder="1" applyAlignment="1">
      <alignment vertical="center"/>
    </xf>
    <xf numFmtId="0" fontId="12" fillId="0" borderId="4" xfId="0" applyFont="1" applyBorder="1" applyAlignment="1">
      <alignment vertical="center"/>
    </xf>
    <xf numFmtId="0" fontId="3" fillId="0" borderId="30" xfId="0" applyFont="1" applyBorder="1"/>
    <xf numFmtId="0" fontId="5" fillId="3" borderId="0" xfId="0" applyFont="1" applyFill="1"/>
    <xf numFmtId="10" fontId="3" fillId="0" borderId="0" xfId="2" applyNumberFormat="1" applyFont="1" applyAlignment="1">
      <alignment horizontal="center"/>
    </xf>
    <xf numFmtId="10" fontId="3" fillId="6" borderId="0" xfId="2" applyNumberFormat="1" applyFont="1" applyFill="1" applyAlignment="1">
      <alignment horizontal="center"/>
    </xf>
    <xf numFmtId="0" fontId="0" fillId="6" borderId="0" xfId="0" applyFill="1" applyAlignment="1">
      <alignment horizontal="center"/>
    </xf>
    <xf numFmtId="10" fontId="3" fillId="0" borderId="0" xfId="2" applyNumberFormat="1" applyFont="1" applyFill="1" applyAlignment="1">
      <alignment horizontal="center"/>
    </xf>
    <xf numFmtId="0" fontId="2" fillId="3" borderId="4" xfId="0" applyFont="1" applyFill="1" applyBorder="1" applyAlignment="1">
      <alignment horizontal="center" vertical="center"/>
    </xf>
    <xf numFmtId="0" fontId="3" fillId="0" borderId="33" xfId="0" applyFont="1" applyBorder="1"/>
    <xf numFmtId="0" fontId="3" fillId="0" borderId="34" xfId="0" applyFont="1" applyBorder="1"/>
    <xf numFmtId="0" fontId="2" fillId="10" borderId="8" xfId="0" applyFont="1" applyFill="1" applyBorder="1" applyAlignment="1">
      <alignment horizontal="left"/>
    </xf>
    <xf numFmtId="0" fontId="3" fillId="10" borderId="9" xfId="0" applyFont="1" applyFill="1" applyBorder="1"/>
    <xf numFmtId="0" fontId="2" fillId="10" borderId="9" xfId="0" applyFont="1" applyFill="1" applyBorder="1"/>
    <xf numFmtId="0" fontId="2" fillId="10" borderId="1" xfId="0" applyFont="1" applyFill="1" applyBorder="1" applyAlignment="1">
      <alignment horizontal="left"/>
    </xf>
    <xf numFmtId="0" fontId="2" fillId="10" borderId="2" xfId="0" applyFont="1" applyFill="1" applyBorder="1"/>
    <xf numFmtId="0" fontId="3" fillId="10" borderId="2" xfId="0" applyFont="1" applyFill="1" applyBorder="1"/>
    <xf numFmtId="0" fontId="3" fillId="10" borderId="3" xfId="0" applyFont="1" applyFill="1" applyBorder="1"/>
    <xf numFmtId="0" fontId="2" fillId="10" borderId="32" xfId="0" applyFont="1" applyFill="1" applyBorder="1" applyAlignment="1">
      <alignment horizontal="left"/>
    </xf>
    <xf numFmtId="0" fontId="2" fillId="10" borderId="33" xfId="0" applyFont="1" applyFill="1" applyBorder="1"/>
    <xf numFmtId="0" fontId="3" fillId="10" borderId="33" xfId="0" applyFont="1" applyFill="1" applyBorder="1"/>
    <xf numFmtId="0" fontId="2" fillId="11" borderId="35" xfId="0" applyFont="1" applyFill="1" applyBorder="1" applyAlignment="1">
      <alignment horizontal="left"/>
    </xf>
    <xf numFmtId="0" fontId="2" fillId="11" borderId="36" xfId="0" applyFont="1" applyFill="1" applyBorder="1"/>
    <xf numFmtId="0" fontId="3" fillId="3" borderId="0" xfId="0" applyFont="1" applyFill="1" applyAlignment="1">
      <alignment horizontal="left"/>
    </xf>
    <xf numFmtId="0" fontId="2" fillId="3" borderId="0" xfId="0" applyFont="1" applyFill="1"/>
    <xf numFmtId="43" fontId="3" fillId="3" borderId="0" xfId="1" applyFont="1" applyFill="1" applyBorder="1" applyAlignment="1">
      <alignment horizontal="center"/>
    </xf>
    <xf numFmtId="43" fontId="3" fillId="3" borderId="3" xfId="1" applyFont="1" applyFill="1" applyBorder="1" applyAlignment="1">
      <alignment horizontal="center"/>
    </xf>
    <xf numFmtId="0" fontId="10" fillId="6" borderId="1" xfId="0" applyFont="1" applyFill="1" applyBorder="1"/>
    <xf numFmtId="0" fontId="10" fillId="6" borderId="2" xfId="0" applyFont="1" applyFill="1" applyBorder="1"/>
    <xf numFmtId="0" fontId="10" fillId="6" borderId="3" xfId="0" applyFont="1" applyFill="1" applyBorder="1"/>
    <xf numFmtId="0" fontId="3" fillId="4" borderId="0" xfId="0" applyFont="1" applyFill="1"/>
    <xf numFmtId="43" fontId="2" fillId="3" borderId="0" xfId="0" applyNumberFormat="1" applyFont="1" applyFill="1"/>
    <xf numFmtId="43" fontId="12" fillId="3" borderId="0" xfId="0" applyNumberFormat="1" applyFont="1" applyFill="1"/>
    <xf numFmtId="43" fontId="13" fillId="2" borderId="4" xfId="3" applyNumberFormat="1" applyFont="1" applyFill="1" applyBorder="1" applyAlignment="1">
      <alignment horizontal="center" vertical="center"/>
    </xf>
    <xf numFmtId="0" fontId="11" fillId="3" borderId="1" xfId="0" applyFont="1" applyFill="1" applyBorder="1" applyAlignment="1">
      <alignment horizontal="center"/>
    </xf>
    <xf numFmtId="0" fontId="11" fillId="0" borderId="8" xfId="0" applyFont="1" applyBorder="1" applyAlignment="1">
      <alignment horizontal="left"/>
    </xf>
    <xf numFmtId="0" fontId="2" fillId="10" borderId="17" xfId="0" applyFont="1" applyFill="1" applyBorder="1" applyAlignment="1">
      <alignment horizontal="left"/>
    </xf>
    <xf numFmtId="0" fontId="2" fillId="10" borderId="8" xfId="0" applyFont="1" applyFill="1" applyBorder="1"/>
    <xf numFmtId="0" fontId="2" fillId="10" borderId="0" xfId="0" applyFont="1" applyFill="1"/>
    <xf numFmtId="0" fontId="2" fillId="10" borderId="24" xfId="0" applyFont="1" applyFill="1" applyBorder="1" applyAlignment="1">
      <alignment horizontal="left"/>
    </xf>
    <xf numFmtId="0" fontId="2" fillId="10" borderId="1" xfId="0" applyFont="1" applyFill="1" applyBorder="1"/>
    <xf numFmtId="9" fontId="2" fillId="3" borderId="4" xfId="2" applyFont="1" applyFill="1" applyBorder="1" applyAlignment="1">
      <alignment horizontal="center"/>
    </xf>
    <xf numFmtId="0" fontId="14" fillId="0" borderId="0" xfId="0" applyFont="1"/>
    <xf numFmtId="0" fontId="23" fillId="2" borderId="4" xfId="0" applyFont="1" applyFill="1" applyBorder="1" applyAlignment="1" applyProtection="1">
      <alignment horizontal="center" vertical="center"/>
      <protection locked="0"/>
    </xf>
    <xf numFmtId="0" fontId="3" fillId="4" borderId="4" xfId="0" applyFont="1" applyFill="1" applyBorder="1" applyProtection="1">
      <protection locked="0"/>
    </xf>
    <xf numFmtId="0" fontId="4" fillId="11" borderId="4" xfId="0" applyFont="1" applyFill="1" applyBorder="1" applyAlignment="1">
      <alignment horizontal="center" vertical="center"/>
    </xf>
    <xf numFmtId="0" fontId="4" fillId="11" borderId="4" xfId="0" applyFont="1" applyFill="1" applyBorder="1" applyAlignment="1">
      <alignment horizontal="center" vertical="center" wrapText="1"/>
    </xf>
    <xf numFmtId="0" fontId="2" fillId="11" borderId="1" xfId="0" applyFont="1" applyFill="1" applyBorder="1" applyAlignment="1">
      <alignment horizontal="center" vertical="center"/>
    </xf>
    <xf numFmtId="0" fontId="2" fillId="11" borderId="2" xfId="0" applyFont="1" applyFill="1" applyBorder="1" applyAlignment="1">
      <alignment horizontal="left" vertical="center"/>
    </xf>
    <xf numFmtId="0" fontId="3" fillId="11" borderId="2" xfId="0" applyFont="1" applyFill="1" applyBorder="1"/>
    <xf numFmtId="0" fontId="3" fillId="11" borderId="3" xfId="0" applyFont="1" applyFill="1" applyBorder="1"/>
    <xf numFmtId="0" fontId="2" fillId="11" borderId="4" xfId="0" applyFont="1" applyFill="1" applyBorder="1"/>
    <xf numFmtId="0" fontId="26" fillId="0" borderId="0" xfId="0" applyFont="1"/>
    <xf numFmtId="164" fontId="2" fillId="0" borderId="0" xfId="1" applyNumberFormat="1" applyFont="1" applyFill="1" applyBorder="1" applyAlignment="1" applyProtection="1">
      <alignment horizontal="center"/>
      <protection locked="0"/>
    </xf>
    <xf numFmtId="164" fontId="2" fillId="0" borderId="11" xfId="1" applyNumberFormat="1" applyFont="1" applyFill="1" applyBorder="1" applyAlignment="1" applyProtection="1">
      <alignment horizontal="center"/>
      <protection locked="0"/>
    </xf>
    <xf numFmtId="0" fontId="14" fillId="3" borderId="4" xfId="0" applyFont="1" applyFill="1" applyBorder="1" applyAlignment="1">
      <alignment horizontal="left" vertical="center"/>
    </xf>
    <xf numFmtId="0" fontId="29" fillId="0" borderId="10" xfId="0" applyFont="1" applyBorder="1" applyAlignment="1">
      <alignment horizontal="left"/>
    </xf>
    <xf numFmtId="0" fontId="9" fillId="0" borderId="0" xfId="0" applyFont="1"/>
    <xf numFmtId="0" fontId="30" fillId="0" borderId="0" xfId="0" applyFont="1" applyAlignment="1">
      <alignment horizontal="right"/>
    </xf>
    <xf numFmtId="0" fontId="2" fillId="10" borderId="1" xfId="0" applyFont="1" applyFill="1" applyBorder="1" applyAlignment="1">
      <alignment horizontal="center" vertical="center"/>
    </xf>
    <xf numFmtId="0" fontId="2" fillId="10" borderId="2" xfId="0" applyFont="1" applyFill="1" applyBorder="1" applyAlignment="1">
      <alignment horizontal="center" vertical="center"/>
    </xf>
    <xf numFmtId="0" fontId="2" fillId="10" borderId="3" xfId="0" applyFont="1" applyFill="1" applyBorder="1" applyAlignment="1">
      <alignment horizontal="center" vertical="center"/>
    </xf>
    <xf numFmtId="9" fontId="3" fillId="0" borderId="1" xfId="2" applyFont="1" applyBorder="1" applyAlignment="1">
      <alignment horizontal="center"/>
    </xf>
    <xf numFmtId="9" fontId="3" fillId="0" borderId="3" xfId="2" applyFont="1" applyBorder="1" applyAlignment="1">
      <alignment horizontal="center"/>
    </xf>
    <xf numFmtId="0" fontId="11" fillId="11" borderId="1" xfId="0" applyFont="1" applyFill="1" applyBorder="1" applyAlignment="1">
      <alignment horizontal="center" vertical="center"/>
    </xf>
    <xf numFmtId="0" fontId="11" fillId="11" borderId="2" xfId="0" applyFont="1" applyFill="1" applyBorder="1" applyAlignment="1">
      <alignment horizontal="center" vertical="center"/>
    </xf>
    <xf numFmtId="0" fontId="11" fillId="11" borderId="3" xfId="0" applyFont="1" applyFill="1" applyBorder="1" applyAlignment="1">
      <alignment horizontal="center" vertical="center"/>
    </xf>
    <xf numFmtId="43" fontId="3" fillId="4" borderId="4" xfId="1" applyFont="1" applyFill="1" applyBorder="1" applyAlignment="1" applyProtection="1">
      <alignment horizontal="right" vertical="center"/>
      <protection locked="0"/>
    </xf>
    <xf numFmtId="43" fontId="3" fillId="0" borderId="1" xfId="1" applyFont="1" applyFill="1" applyBorder="1" applyAlignment="1">
      <alignment horizontal="right" vertical="center"/>
    </xf>
    <xf numFmtId="43" fontId="3" fillId="0" borderId="2" xfId="1" applyFont="1" applyFill="1" applyBorder="1" applyAlignment="1">
      <alignment horizontal="right" vertical="center"/>
    </xf>
    <xf numFmtId="43" fontId="3" fillId="0" borderId="3" xfId="1" applyFont="1" applyFill="1" applyBorder="1" applyAlignment="1">
      <alignment horizontal="right" vertical="center"/>
    </xf>
    <xf numFmtId="0" fontId="7" fillId="2" borderId="4" xfId="0" applyFont="1" applyFill="1" applyBorder="1" applyAlignment="1" applyProtection="1">
      <alignment horizontal="left"/>
      <protection locked="0"/>
    </xf>
    <xf numFmtId="0" fontId="2" fillId="3" borderId="4" xfId="0" applyFont="1" applyFill="1" applyBorder="1" applyAlignment="1">
      <alignment horizontal="center"/>
    </xf>
    <xf numFmtId="43" fontId="3" fillId="0" borderId="4" xfId="0" applyNumberFormat="1" applyFont="1" applyBorder="1" applyAlignment="1">
      <alignment horizontal="center"/>
    </xf>
    <xf numFmtId="0" fontId="3" fillId="0" borderId="4" xfId="0" applyFont="1" applyBorder="1" applyAlignment="1">
      <alignment horizontal="center"/>
    </xf>
    <xf numFmtId="0" fontId="3" fillId="0" borderId="23" xfId="0" applyFont="1" applyBorder="1" applyAlignment="1">
      <alignment horizontal="center"/>
    </xf>
    <xf numFmtId="0" fontId="2" fillId="10" borderId="20" xfId="0" applyFont="1" applyFill="1" applyBorder="1" applyAlignment="1">
      <alignment horizontal="center" vertical="center"/>
    </xf>
    <xf numFmtId="43" fontId="3" fillId="4" borderId="4" xfId="1" applyFont="1" applyFill="1" applyBorder="1" applyAlignment="1" applyProtection="1">
      <alignment horizontal="center"/>
      <protection locked="0"/>
    </xf>
    <xf numFmtId="43" fontId="2" fillId="10" borderId="4" xfId="0" applyNumberFormat="1" applyFont="1" applyFill="1" applyBorder="1" applyAlignment="1">
      <alignment horizontal="center" vertical="center"/>
    </xf>
    <xf numFmtId="0" fontId="2" fillId="10" borderId="4" xfId="0" applyFont="1" applyFill="1" applyBorder="1" applyAlignment="1">
      <alignment horizontal="center" vertical="center"/>
    </xf>
    <xf numFmtId="10" fontId="3" fillId="0" borderId="1" xfId="0" applyNumberFormat="1" applyFont="1" applyBorder="1" applyAlignment="1">
      <alignment horizontal="center"/>
    </xf>
    <xf numFmtId="10" fontId="3" fillId="0" borderId="3" xfId="0" applyNumberFormat="1" applyFont="1" applyBorder="1" applyAlignment="1">
      <alignment horizontal="center"/>
    </xf>
    <xf numFmtId="43" fontId="3" fillId="4" borderId="1" xfId="1" applyFont="1" applyFill="1" applyBorder="1" applyAlignment="1" applyProtection="1">
      <alignment horizontal="right" vertical="center"/>
      <protection locked="0"/>
    </xf>
    <xf numFmtId="43" fontId="3" fillId="4" borderId="2" xfId="1" applyFont="1" applyFill="1" applyBorder="1" applyAlignment="1" applyProtection="1">
      <alignment horizontal="right" vertical="center"/>
      <protection locked="0"/>
    </xf>
    <xf numFmtId="43" fontId="3" fillId="4" borderId="3" xfId="1" applyFont="1" applyFill="1" applyBorder="1" applyAlignment="1" applyProtection="1">
      <alignment horizontal="right" vertical="center"/>
      <protection locked="0"/>
    </xf>
    <xf numFmtId="164" fontId="3" fillId="0" borderId="4" xfId="0" applyNumberFormat="1" applyFont="1" applyBorder="1" applyAlignment="1">
      <alignment horizontal="center"/>
    </xf>
    <xf numFmtId="0" fontId="3" fillId="4" borderId="1" xfId="0" applyFont="1" applyFill="1" applyBorder="1" applyAlignment="1" applyProtection="1">
      <alignment horizontal="center"/>
      <protection locked="0"/>
    </xf>
    <xf numFmtId="0" fontId="3" fillId="4" borderId="3" xfId="0" applyFont="1" applyFill="1" applyBorder="1" applyAlignment="1" applyProtection="1">
      <alignment horizontal="center"/>
      <protection locked="0"/>
    </xf>
    <xf numFmtId="9" fontId="3" fillId="4" borderId="1" xfId="0" applyNumberFormat="1" applyFont="1" applyFill="1" applyBorder="1" applyAlignment="1" applyProtection="1">
      <alignment horizontal="center"/>
      <protection locked="0"/>
    </xf>
    <xf numFmtId="9" fontId="3" fillId="4" borderId="3" xfId="0" applyNumberFormat="1" applyFont="1" applyFill="1" applyBorder="1" applyAlignment="1" applyProtection="1">
      <alignment horizontal="center"/>
      <protection locked="0"/>
    </xf>
    <xf numFmtId="0" fontId="2" fillId="10" borderId="1" xfId="0" applyFont="1" applyFill="1" applyBorder="1" applyAlignment="1">
      <alignment horizontal="left" vertical="center"/>
    </xf>
    <xf numFmtId="0" fontId="2" fillId="10" borderId="2" xfId="0" applyFont="1" applyFill="1" applyBorder="1" applyAlignment="1">
      <alignment horizontal="left" vertical="center"/>
    </xf>
    <xf numFmtId="0" fontId="2" fillId="10" borderId="3" xfId="0" applyFont="1" applyFill="1" applyBorder="1" applyAlignment="1">
      <alignment horizontal="left" vertical="center"/>
    </xf>
    <xf numFmtId="43" fontId="2" fillId="10" borderId="27" xfId="0" applyNumberFormat="1" applyFont="1" applyFill="1" applyBorder="1" applyAlignment="1">
      <alignment horizontal="center"/>
    </xf>
    <xf numFmtId="0" fontId="2" fillId="10" borderId="27" xfId="0" applyFont="1" applyFill="1" applyBorder="1" applyAlignment="1">
      <alignment horizontal="center"/>
    </xf>
    <xf numFmtId="0" fontId="2" fillId="10" borderId="28" xfId="0" applyFont="1" applyFill="1" applyBorder="1" applyAlignment="1">
      <alignment horizontal="center"/>
    </xf>
    <xf numFmtId="9" fontId="3" fillId="0" borderId="1" xfId="0" applyNumberFormat="1" applyFont="1" applyBorder="1" applyAlignment="1">
      <alignment horizontal="center"/>
    </xf>
    <xf numFmtId="0" fontId="3" fillId="0" borderId="3" xfId="0" applyFont="1" applyBorder="1" applyAlignment="1">
      <alignment horizontal="center"/>
    </xf>
    <xf numFmtId="9" fontId="3" fillId="0" borderId="8" xfId="0" applyNumberFormat="1" applyFont="1" applyBorder="1" applyAlignment="1">
      <alignment horizontal="center"/>
    </xf>
    <xf numFmtId="0" fontId="3" fillId="0" borderId="12" xfId="0" applyFont="1" applyBorder="1" applyAlignment="1">
      <alignment horizontal="center"/>
    </xf>
    <xf numFmtId="0" fontId="2" fillId="10" borderId="14" xfId="0" applyFont="1" applyFill="1" applyBorder="1" applyAlignment="1">
      <alignment horizontal="center" vertical="center"/>
    </xf>
    <xf numFmtId="0" fontId="2" fillId="10" borderId="15" xfId="0" applyFont="1" applyFill="1" applyBorder="1" applyAlignment="1">
      <alignment horizontal="center" vertical="center"/>
    </xf>
    <xf numFmtId="0" fontId="2" fillId="10" borderId="16" xfId="0" applyFont="1" applyFill="1" applyBorder="1" applyAlignment="1">
      <alignment horizontal="center" vertical="center"/>
    </xf>
    <xf numFmtId="43" fontId="3" fillId="10" borderId="1" xfId="0" applyNumberFormat="1" applyFont="1" applyFill="1" applyBorder="1" applyAlignment="1">
      <alignment horizontal="center"/>
    </xf>
    <xf numFmtId="0" fontId="3" fillId="10" borderId="2" xfId="0" applyFont="1" applyFill="1" applyBorder="1" applyAlignment="1">
      <alignment horizontal="center"/>
    </xf>
    <xf numFmtId="0" fontId="3" fillId="10" borderId="20" xfId="0" applyFont="1" applyFill="1" applyBorder="1" applyAlignment="1">
      <alignment horizont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43" fontId="2" fillId="0" borderId="1" xfId="0" applyNumberFormat="1" applyFont="1" applyBorder="1" applyAlignment="1">
      <alignment horizontal="center"/>
    </xf>
    <xf numFmtId="43" fontId="2" fillId="0" borderId="2" xfId="0" applyNumberFormat="1" applyFont="1" applyBorder="1" applyAlignment="1">
      <alignment horizontal="center"/>
    </xf>
    <xf numFmtId="43" fontId="2" fillId="0" borderId="3" xfId="0" applyNumberFormat="1" applyFont="1" applyBorder="1" applyAlignment="1">
      <alignment horizontal="center"/>
    </xf>
    <xf numFmtId="43" fontId="2" fillId="10" borderId="4" xfId="0" applyNumberFormat="1" applyFont="1" applyFill="1" applyBorder="1" applyAlignment="1">
      <alignment horizontal="center"/>
    </xf>
    <xf numFmtId="0" fontId="2" fillId="10" borderId="4" xfId="0" applyFont="1" applyFill="1" applyBorder="1" applyAlignment="1">
      <alignment horizontal="center"/>
    </xf>
    <xf numFmtId="0" fontId="11" fillId="10" borderId="1" xfId="0" applyFont="1" applyFill="1" applyBorder="1" applyAlignment="1">
      <alignment horizontal="center" vertical="center"/>
    </xf>
    <xf numFmtId="0" fontId="11" fillId="10" borderId="2" xfId="0" applyFont="1" applyFill="1" applyBorder="1" applyAlignment="1">
      <alignment horizontal="center" vertical="center"/>
    </xf>
    <xf numFmtId="0" fontId="11" fillId="10" borderId="3" xfId="0" applyFont="1" applyFill="1" applyBorder="1" applyAlignment="1">
      <alignment horizontal="center" vertical="center"/>
    </xf>
    <xf numFmtId="43" fontId="3" fillId="3" borderId="4" xfId="1" applyFont="1" applyFill="1" applyBorder="1" applyAlignment="1">
      <alignment horizontal="right" vertical="center"/>
    </xf>
    <xf numFmtId="43" fontId="3" fillId="0" borderId="4" xfId="1" applyFont="1" applyFill="1" applyBorder="1" applyAlignment="1">
      <alignment horizontal="right" vertical="center"/>
    </xf>
    <xf numFmtId="43" fontId="2" fillId="4" borderId="4" xfId="0" applyNumberFormat="1" applyFont="1" applyFill="1" applyBorder="1" applyAlignment="1" applyProtection="1">
      <alignment horizontal="center"/>
      <protection locked="0"/>
    </xf>
    <xf numFmtId="0" fontId="2" fillId="4" borderId="4" xfId="0" applyFont="1" applyFill="1" applyBorder="1" applyAlignment="1" applyProtection="1">
      <alignment horizontal="center"/>
      <protection locked="0"/>
    </xf>
    <xf numFmtId="0" fontId="2" fillId="4" borderId="1" xfId="0" applyFont="1" applyFill="1" applyBorder="1" applyAlignment="1" applyProtection="1">
      <alignment horizontal="center"/>
      <protection locked="0"/>
    </xf>
    <xf numFmtId="43" fontId="2" fillId="10" borderId="1" xfId="0" applyNumberFormat="1" applyFont="1" applyFill="1" applyBorder="1" applyAlignment="1">
      <alignment horizontal="center"/>
    </xf>
    <xf numFmtId="43" fontId="2" fillId="10" borderId="2" xfId="0" applyNumberFormat="1" applyFont="1" applyFill="1" applyBorder="1" applyAlignment="1">
      <alignment horizontal="center"/>
    </xf>
    <xf numFmtId="43" fontId="2" fillId="10" borderId="3" xfId="0" applyNumberFormat="1" applyFont="1" applyFill="1" applyBorder="1" applyAlignment="1">
      <alignment horizontal="center"/>
    </xf>
    <xf numFmtId="0" fontId="2" fillId="0" borderId="4" xfId="0" applyFont="1" applyBorder="1" applyAlignment="1">
      <alignment horizontal="center"/>
    </xf>
    <xf numFmtId="0" fontId="2" fillId="3" borderId="0" xfId="0" applyFont="1" applyFill="1" applyAlignment="1">
      <alignment horizontal="center" vertical="center"/>
    </xf>
    <xf numFmtId="0" fontId="14" fillId="3" borderId="0" xfId="0" applyFont="1" applyFill="1" applyAlignment="1">
      <alignment horizontal="left" vertical="center" wrapText="1"/>
    </xf>
    <xf numFmtId="10" fontId="3" fillId="3" borderId="1" xfId="0" applyNumberFormat="1" applyFont="1" applyFill="1" applyBorder="1" applyAlignment="1">
      <alignment horizontal="center"/>
    </xf>
    <xf numFmtId="10" fontId="3" fillId="3" borderId="3" xfId="0" applyNumberFormat="1" applyFont="1" applyFill="1" applyBorder="1" applyAlignment="1">
      <alignment horizontal="center"/>
    </xf>
    <xf numFmtId="43" fontId="3" fillId="3" borderId="4" xfId="0" applyNumberFormat="1" applyFont="1" applyFill="1" applyBorder="1" applyAlignment="1">
      <alignment horizontal="center"/>
    </xf>
    <xf numFmtId="0" fontId="3" fillId="3" borderId="4" xfId="0" applyFont="1" applyFill="1" applyBorder="1" applyAlignment="1">
      <alignment horizontal="center"/>
    </xf>
    <xf numFmtId="43" fontId="3" fillId="3" borderId="5" xfId="0" applyNumberFormat="1" applyFont="1" applyFill="1" applyBorder="1" applyAlignment="1">
      <alignment horizontal="center" vertical="center"/>
    </xf>
    <xf numFmtId="43" fontId="3" fillId="3" borderId="6" xfId="0" applyNumberFormat="1" applyFont="1" applyFill="1" applyBorder="1" applyAlignment="1">
      <alignment horizontal="center" vertical="center"/>
    </xf>
    <xf numFmtId="43" fontId="3" fillId="3" borderId="18" xfId="0" applyNumberFormat="1" applyFont="1" applyFill="1" applyBorder="1" applyAlignment="1">
      <alignment horizontal="center" vertical="center"/>
    </xf>
    <xf numFmtId="43" fontId="3" fillId="3" borderId="8" xfId="0" applyNumberFormat="1" applyFont="1" applyFill="1" applyBorder="1" applyAlignment="1">
      <alignment horizontal="center" vertical="center"/>
    </xf>
    <xf numFmtId="43" fontId="3" fillId="3" borderId="9" xfId="0" applyNumberFormat="1" applyFont="1" applyFill="1" applyBorder="1" applyAlignment="1">
      <alignment horizontal="center" vertical="center"/>
    </xf>
    <xf numFmtId="43" fontId="3" fillId="3" borderId="21" xfId="0" applyNumberFormat="1" applyFont="1" applyFill="1" applyBorder="1" applyAlignment="1">
      <alignment horizontal="center" vertical="center"/>
    </xf>
    <xf numFmtId="43" fontId="3" fillId="0" borderId="4" xfId="1" applyFont="1" applyFill="1" applyBorder="1" applyAlignment="1">
      <alignment horizontal="center"/>
    </xf>
    <xf numFmtId="0" fontId="2" fillId="10" borderId="5" xfId="0" applyFont="1" applyFill="1" applyBorder="1" applyAlignment="1">
      <alignment horizontal="center" vertical="center"/>
    </xf>
    <xf numFmtId="0" fontId="2" fillId="10" borderId="6" xfId="0" applyFont="1" applyFill="1" applyBorder="1" applyAlignment="1">
      <alignment horizontal="center" vertical="center"/>
    </xf>
    <xf numFmtId="0" fontId="2" fillId="10" borderId="7" xfId="0" applyFont="1" applyFill="1" applyBorder="1" applyAlignment="1">
      <alignment horizontal="center" vertical="center"/>
    </xf>
    <xf numFmtId="10" fontId="3" fillId="0" borderId="1" xfId="2" applyNumberFormat="1" applyFont="1" applyBorder="1" applyAlignment="1">
      <alignment horizontal="center"/>
    </xf>
    <xf numFmtId="10" fontId="3" fillId="0" borderId="3" xfId="2" applyNumberFormat="1" applyFont="1" applyBorder="1" applyAlignment="1">
      <alignment horizontal="center"/>
    </xf>
    <xf numFmtId="43" fontId="3" fillId="3" borderId="1" xfId="1" applyFont="1" applyFill="1" applyBorder="1" applyAlignment="1">
      <alignment horizontal="right" vertical="center"/>
    </xf>
    <xf numFmtId="43" fontId="3" fillId="3" borderId="2" xfId="1" applyFont="1" applyFill="1" applyBorder="1" applyAlignment="1">
      <alignment horizontal="right" vertical="center"/>
    </xf>
    <xf numFmtId="43" fontId="3" fillId="3" borderId="3" xfId="1" applyFont="1" applyFill="1" applyBorder="1" applyAlignment="1">
      <alignment horizontal="right" vertical="center"/>
    </xf>
    <xf numFmtId="0" fontId="2" fillId="10" borderId="1" xfId="0" applyFont="1" applyFill="1" applyBorder="1" applyAlignment="1">
      <alignment horizontal="center"/>
    </xf>
    <xf numFmtId="0" fontId="2" fillId="10" borderId="3" xfId="0" applyFont="1" applyFill="1" applyBorder="1" applyAlignment="1">
      <alignment horizontal="center"/>
    </xf>
    <xf numFmtId="10" fontId="3" fillId="0" borderId="5" xfId="2" applyNumberFormat="1" applyFont="1" applyBorder="1" applyAlignment="1">
      <alignment horizontal="center"/>
    </xf>
    <xf numFmtId="10" fontId="3" fillId="0" borderId="7" xfId="2" applyNumberFormat="1" applyFont="1" applyBorder="1" applyAlignment="1">
      <alignment horizontal="center"/>
    </xf>
    <xf numFmtId="164" fontId="3" fillId="0" borderId="4" xfId="1" applyNumberFormat="1" applyFont="1" applyFill="1" applyBorder="1" applyAlignment="1">
      <alignment horizontal="right" vertical="center"/>
    </xf>
    <xf numFmtId="0" fontId="3" fillId="0" borderId="26" xfId="0" applyFont="1" applyBorder="1" applyAlignment="1">
      <alignment horizontal="left"/>
    </xf>
    <xf numFmtId="0" fontId="3" fillId="0" borderId="4" xfId="0" applyFont="1" applyBorder="1" applyAlignment="1">
      <alignment horizontal="left"/>
    </xf>
    <xf numFmtId="43" fontId="3" fillId="0" borderId="1" xfId="1" applyFont="1" applyFill="1" applyBorder="1" applyAlignment="1">
      <alignment horizontal="center"/>
    </xf>
    <xf numFmtId="43" fontId="3" fillId="0" borderId="2" xfId="1" applyFont="1" applyFill="1" applyBorder="1" applyAlignment="1">
      <alignment horizontal="center"/>
    </xf>
    <xf numFmtId="43" fontId="3" fillId="0" borderId="3" xfId="1" applyFont="1" applyFill="1" applyBorder="1" applyAlignment="1">
      <alignment horizontal="center"/>
    </xf>
    <xf numFmtId="43" fontId="2" fillId="0" borderId="1" xfId="1" applyFont="1" applyFill="1" applyBorder="1" applyAlignment="1">
      <alignment horizontal="center"/>
    </xf>
    <xf numFmtId="43" fontId="2" fillId="0" borderId="2" xfId="1" applyFont="1" applyFill="1" applyBorder="1" applyAlignment="1">
      <alignment horizontal="center"/>
    </xf>
    <xf numFmtId="43" fontId="2" fillId="0" borderId="3" xfId="1" applyFont="1" applyFill="1" applyBorder="1" applyAlignment="1">
      <alignment horizontal="center"/>
    </xf>
    <xf numFmtId="43" fontId="3" fillId="3" borderId="8" xfId="1" applyFont="1" applyFill="1" applyBorder="1" applyAlignment="1">
      <alignment horizontal="center"/>
    </xf>
    <xf numFmtId="43" fontId="3" fillId="3" borderId="9" xfId="1" applyFont="1" applyFill="1" applyBorder="1" applyAlignment="1">
      <alignment horizontal="center"/>
    </xf>
    <xf numFmtId="43" fontId="3" fillId="3" borderId="12" xfId="1" applyFont="1" applyFill="1" applyBorder="1" applyAlignment="1">
      <alignment horizont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9" fillId="0" borderId="4" xfId="0" applyFont="1" applyBorder="1" applyAlignment="1">
      <alignment horizontal="left"/>
    </xf>
    <xf numFmtId="0" fontId="12" fillId="0" borderId="5" xfId="0" applyFont="1" applyBorder="1" applyAlignment="1">
      <alignment horizontal="right" vertical="center"/>
    </xf>
    <xf numFmtId="0" fontId="12" fillId="0" borderId="6" xfId="0" applyFont="1" applyBorder="1" applyAlignment="1">
      <alignment horizontal="right" vertical="center"/>
    </xf>
    <xf numFmtId="0" fontId="12" fillId="0" borderId="10" xfId="0" applyFont="1" applyBorder="1" applyAlignment="1">
      <alignment horizontal="right"/>
    </xf>
    <xf numFmtId="0" fontId="12" fillId="0" borderId="0" xfId="0" applyFont="1" applyAlignment="1">
      <alignment horizontal="right"/>
    </xf>
    <xf numFmtId="0" fontId="11" fillId="0" borderId="4" xfId="0" applyFont="1" applyBorder="1" applyAlignment="1">
      <alignment horizontal="center"/>
    </xf>
    <xf numFmtId="15" fontId="4" fillId="3" borderId="1" xfId="0" applyNumberFormat="1"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11" fillId="0" borderId="10" xfId="0" applyFont="1" applyBorder="1" applyAlignment="1">
      <alignment horizontal="center"/>
    </xf>
    <xf numFmtId="0" fontId="11" fillId="0" borderId="0" xfId="0" applyFont="1" applyAlignment="1">
      <alignment horizontal="center"/>
    </xf>
    <xf numFmtId="43" fontId="3" fillId="10" borderId="1" xfId="1" applyFont="1" applyFill="1" applyBorder="1" applyAlignment="1">
      <alignment horizontal="right" vertical="center"/>
    </xf>
    <xf numFmtId="43" fontId="3" fillId="10" borderId="2" xfId="1" applyFont="1" applyFill="1" applyBorder="1" applyAlignment="1">
      <alignment horizontal="right" vertical="center"/>
    </xf>
    <xf numFmtId="43" fontId="3" fillId="10" borderId="20" xfId="1" applyFont="1" applyFill="1" applyBorder="1" applyAlignment="1">
      <alignment horizontal="right" vertical="center"/>
    </xf>
    <xf numFmtId="43" fontId="3" fillId="3" borderId="4" xfId="1" applyFont="1" applyFill="1" applyBorder="1" applyAlignment="1">
      <alignment horizont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4" fillId="3" borderId="1"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24" fillId="2" borderId="1" xfId="0" applyFont="1" applyFill="1" applyBorder="1" applyAlignment="1" applyProtection="1">
      <alignment horizontal="left" vertical="center" wrapText="1"/>
      <protection locked="0"/>
    </xf>
    <xf numFmtId="0" fontId="24" fillId="2" borderId="2" xfId="0" applyFont="1" applyFill="1" applyBorder="1" applyAlignment="1" applyProtection="1">
      <alignment horizontal="left" vertical="center" wrapText="1"/>
      <protection locked="0"/>
    </xf>
    <xf numFmtId="0" fontId="24" fillId="2" borderId="3" xfId="0" applyFont="1" applyFill="1" applyBorder="1" applyAlignment="1" applyProtection="1">
      <alignment horizontal="left" vertical="center" wrapText="1"/>
      <protection locked="0"/>
    </xf>
    <xf numFmtId="0" fontId="3" fillId="0" borderId="4" xfId="0" applyFont="1" applyBorder="1" applyAlignment="1">
      <alignment horizontal="left" wrapText="1"/>
    </xf>
    <xf numFmtId="1" fontId="4" fillId="4" borderId="1" xfId="0" applyNumberFormat="1" applyFont="1" applyFill="1" applyBorder="1" applyAlignment="1" applyProtection="1">
      <alignment horizontal="left"/>
      <protection locked="0"/>
    </xf>
    <xf numFmtId="1" fontId="4" fillId="4" borderId="2" xfId="0" applyNumberFormat="1" applyFont="1" applyFill="1" applyBorder="1" applyAlignment="1" applyProtection="1">
      <alignment horizontal="left"/>
      <protection locked="0"/>
    </xf>
    <xf numFmtId="1" fontId="4" fillId="4" borderId="3" xfId="0" applyNumberFormat="1" applyFont="1" applyFill="1" applyBorder="1" applyAlignment="1" applyProtection="1">
      <alignment horizontal="left"/>
      <protection locked="0"/>
    </xf>
    <xf numFmtId="0" fontId="4" fillId="3" borderId="1" xfId="0" applyFont="1" applyFill="1" applyBorder="1" applyAlignment="1">
      <alignment horizontal="center"/>
    </xf>
    <xf numFmtId="0" fontId="3" fillId="3" borderId="4" xfId="0" applyFont="1" applyFill="1" applyBorder="1" applyAlignment="1">
      <alignment horizontal="left"/>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2" xfId="0" applyFont="1" applyBorder="1" applyAlignment="1">
      <alignment horizontal="center" vertical="center"/>
    </xf>
    <xf numFmtId="0" fontId="2" fillId="10" borderId="2" xfId="0" applyFont="1" applyFill="1" applyBorder="1" applyAlignment="1">
      <alignment horizontal="center"/>
    </xf>
    <xf numFmtId="0" fontId="4" fillId="11" borderId="1" xfId="0" applyFont="1" applyFill="1" applyBorder="1" applyAlignment="1" applyProtection="1">
      <alignment horizontal="left"/>
      <protection locked="0"/>
    </xf>
    <xf numFmtId="0" fontId="4" fillId="11" borderId="2" xfId="0" applyFont="1" applyFill="1" applyBorder="1" applyAlignment="1" applyProtection="1">
      <alignment horizontal="left"/>
      <protection locked="0"/>
    </xf>
    <xf numFmtId="0" fontId="4" fillId="11" borderId="3" xfId="0" applyFont="1" applyFill="1" applyBorder="1" applyAlignment="1" applyProtection="1">
      <alignment horizontal="left"/>
      <protection locked="0"/>
    </xf>
    <xf numFmtId="43" fontId="2" fillId="10" borderId="1" xfId="1" applyFont="1" applyFill="1" applyBorder="1" applyAlignment="1">
      <alignment horizontal="center"/>
    </xf>
    <xf numFmtId="43" fontId="2" fillId="10" borderId="2" xfId="1" applyFont="1" applyFill="1" applyBorder="1" applyAlignment="1">
      <alignment horizontal="center"/>
    </xf>
    <xf numFmtId="43" fontId="2" fillId="10" borderId="3" xfId="1" applyFont="1" applyFill="1" applyBorder="1" applyAlignment="1">
      <alignment horizontal="center"/>
    </xf>
    <xf numFmtId="0" fontId="3" fillId="4" borderId="2" xfId="0" applyFont="1" applyFill="1" applyBorder="1" applyAlignment="1" applyProtection="1">
      <alignment horizontal="center"/>
      <protection locked="0"/>
    </xf>
    <xf numFmtId="0" fontId="24" fillId="2" borderId="2" xfId="0" applyFont="1" applyFill="1" applyBorder="1" applyAlignment="1" applyProtection="1">
      <alignment horizontal="left" vertical="top" wrapText="1"/>
      <protection locked="0"/>
    </xf>
    <xf numFmtId="0" fontId="24" fillId="2" borderId="3" xfId="0" applyFont="1" applyFill="1" applyBorder="1" applyAlignment="1" applyProtection="1">
      <alignment horizontal="left" vertical="top" wrapText="1"/>
      <protection locked="0"/>
    </xf>
    <xf numFmtId="0" fontId="3" fillId="0" borderId="0" xfId="0" applyFont="1" applyAlignment="1">
      <alignment horizontal="left"/>
    </xf>
    <xf numFmtId="0" fontId="3" fillId="0" borderId="0" xfId="0" applyFont="1" applyAlignment="1">
      <alignment horizontal="left" wrapText="1"/>
    </xf>
    <xf numFmtId="43" fontId="2" fillId="3" borderId="4" xfId="0" applyNumberFormat="1" applyFont="1" applyFill="1" applyBorder="1" applyAlignment="1">
      <alignment horizontal="center"/>
    </xf>
    <xf numFmtId="43" fontId="2" fillId="0" borderId="4" xfId="0" applyNumberFormat="1" applyFont="1" applyBorder="1" applyAlignment="1">
      <alignment horizontal="center"/>
    </xf>
    <xf numFmtId="164" fontId="2" fillId="4" borderId="4" xfId="1" applyNumberFormat="1" applyFont="1" applyFill="1" applyBorder="1" applyAlignment="1" applyProtection="1">
      <alignment horizontal="center"/>
      <protection locked="0"/>
    </xf>
    <xf numFmtId="0" fontId="15" fillId="0" borderId="10" xfId="0" applyFont="1" applyBorder="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43" fontId="3" fillId="4" borderId="1" xfId="1" applyFont="1" applyFill="1" applyBorder="1" applyAlignment="1" applyProtection="1">
      <alignment horizontal="center"/>
      <protection locked="0"/>
    </xf>
    <xf numFmtId="43" fontId="3" fillId="4" borderId="2" xfId="1" applyFont="1" applyFill="1" applyBorder="1" applyAlignment="1" applyProtection="1">
      <alignment horizontal="center"/>
      <protection locked="0"/>
    </xf>
    <xf numFmtId="43" fontId="3" fillId="4" borderId="3" xfId="1" applyFont="1" applyFill="1" applyBorder="1" applyAlignment="1" applyProtection="1">
      <alignment horizontal="center"/>
      <protection locked="0"/>
    </xf>
    <xf numFmtId="43" fontId="3" fillId="0" borderId="0" xfId="1" applyFont="1" applyFill="1" applyBorder="1" applyAlignment="1">
      <alignment horizontal="center"/>
    </xf>
    <xf numFmtId="43" fontId="2" fillId="3" borderId="4" xfId="1" applyFont="1" applyFill="1" applyBorder="1" applyAlignment="1">
      <alignment horizontal="center"/>
    </xf>
    <xf numFmtId="43" fontId="2" fillId="11" borderId="37" xfId="0" applyNumberFormat="1" applyFont="1" applyFill="1" applyBorder="1" applyAlignment="1">
      <alignment horizontal="center"/>
    </xf>
    <xf numFmtId="0" fontId="2" fillId="11" borderId="37" xfId="0" applyFont="1" applyFill="1" applyBorder="1" applyAlignment="1">
      <alignment horizontal="center"/>
    </xf>
    <xf numFmtId="0" fontId="2" fillId="11" borderId="38" xfId="0" applyFont="1" applyFill="1" applyBorder="1" applyAlignment="1">
      <alignment horizontal="center"/>
    </xf>
    <xf numFmtId="43" fontId="3" fillId="0" borderId="27" xfId="0" applyNumberFormat="1" applyFont="1" applyBorder="1" applyAlignment="1">
      <alignment horizontal="center"/>
    </xf>
    <xf numFmtId="0" fontId="3" fillId="0" borderId="27" xfId="0" applyFont="1" applyBorder="1" applyAlignment="1">
      <alignment horizontal="center"/>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43" fontId="3" fillId="4" borderId="4" xfId="1" applyFont="1" applyFill="1" applyBorder="1" applyAlignment="1" applyProtection="1">
      <alignment horizontal="center" vertical="center"/>
      <protection locked="0"/>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31" xfId="0" applyFont="1" applyBorder="1" applyAlignment="1">
      <alignment horizontal="left"/>
    </xf>
    <xf numFmtId="0" fontId="26" fillId="0" borderId="4" xfId="0" applyFont="1" applyBorder="1" applyAlignment="1">
      <alignment horizontal="left"/>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0" fillId="0" borderId="4" xfId="0" applyFont="1" applyBorder="1" applyAlignment="1">
      <alignment horizontal="left" vertical="top"/>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3" borderId="20" xfId="0" applyFont="1" applyFill="1" applyBorder="1" applyAlignment="1">
      <alignment horizontal="left" vertical="center"/>
    </xf>
    <xf numFmtId="10" fontId="2" fillId="9" borderId="1" xfId="0" applyNumberFormat="1" applyFont="1" applyFill="1" applyBorder="1" applyAlignment="1" applyProtection="1">
      <alignment horizontal="center"/>
      <protection locked="0"/>
    </xf>
    <xf numFmtId="10" fontId="2" fillId="9" borderId="3" xfId="0" applyNumberFormat="1" applyFont="1" applyFill="1" applyBorder="1" applyAlignment="1" applyProtection="1">
      <alignment horizontal="center"/>
      <protection locked="0"/>
    </xf>
    <xf numFmtId="43" fontId="3" fillId="0" borderId="1" xfId="0" applyNumberFormat="1" applyFont="1" applyBorder="1" applyAlignment="1">
      <alignment horizontal="center"/>
    </xf>
    <xf numFmtId="0" fontId="3" fillId="0" borderId="2" xfId="0" applyFont="1" applyBorder="1" applyAlignment="1">
      <alignment horizontal="center"/>
    </xf>
    <xf numFmtId="0" fontId="2" fillId="0" borderId="0" xfId="0" applyFont="1" applyAlignment="1">
      <alignment horizontal="right" vertical="center"/>
    </xf>
    <xf numFmtId="0" fontId="2" fillId="11" borderId="4" xfId="0" applyFont="1" applyFill="1" applyBorder="1" applyAlignment="1">
      <alignment horizontal="center" vertical="center"/>
    </xf>
    <xf numFmtId="0" fontId="4" fillId="11" borderId="4" xfId="0" applyFont="1" applyFill="1" applyBorder="1" applyAlignment="1">
      <alignment horizontal="center" vertical="center"/>
    </xf>
    <xf numFmtId="0" fontId="4" fillId="11" borderId="4" xfId="0" applyFont="1" applyFill="1" applyBorder="1" applyAlignment="1">
      <alignment horizontal="center" vertical="center" wrapText="1"/>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4" fillId="3" borderId="1" xfId="0" applyFont="1" applyFill="1" applyBorder="1" applyAlignment="1">
      <alignment horizontal="left"/>
    </xf>
    <xf numFmtId="0" fontId="4" fillId="3" borderId="2" xfId="0" applyFont="1" applyFill="1" applyBorder="1" applyAlignment="1">
      <alignment horizontal="left"/>
    </xf>
    <xf numFmtId="0" fontId="4" fillId="3" borderId="3" xfId="0" applyFont="1" applyFill="1" applyBorder="1" applyAlignment="1">
      <alignment horizontal="left"/>
    </xf>
    <xf numFmtId="0" fontId="2" fillId="0" borderId="10" xfId="0" applyFont="1" applyBorder="1" applyAlignment="1">
      <alignment horizontal="right"/>
    </xf>
    <xf numFmtId="0" fontId="2" fillId="0" borderId="0" xfId="0" applyFont="1" applyAlignment="1">
      <alignment horizontal="right"/>
    </xf>
    <xf numFmtId="1" fontId="4" fillId="3" borderId="1" xfId="0" applyNumberFormat="1" applyFont="1" applyFill="1" applyBorder="1" applyAlignment="1">
      <alignment horizontal="left"/>
    </xf>
    <xf numFmtId="1" fontId="4" fillId="3" borderId="2" xfId="0" applyNumberFormat="1" applyFont="1" applyFill="1" applyBorder="1" applyAlignment="1">
      <alignment horizontal="left"/>
    </xf>
    <xf numFmtId="1" fontId="4" fillId="3" borderId="3" xfId="0" applyNumberFormat="1" applyFont="1" applyFill="1" applyBorder="1" applyAlignment="1">
      <alignment horizontal="left"/>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165" fontId="4" fillId="3" borderId="1" xfId="0" applyNumberFormat="1" applyFont="1" applyFill="1" applyBorder="1" applyAlignment="1">
      <alignment horizontal="center"/>
    </xf>
    <xf numFmtId="165" fontId="4" fillId="3" borderId="2" xfId="0" applyNumberFormat="1" applyFont="1" applyFill="1" applyBorder="1" applyAlignment="1">
      <alignment horizontal="center"/>
    </xf>
    <xf numFmtId="165" fontId="4" fillId="3" borderId="3" xfId="0" applyNumberFormat="1" applyFont="1" applyFill="1" applyBorder="1" applyAlignment="1">
      <alignment horizontal="center"/>
    </xf>
    <xf numFmtId="0" fontId="9" fillId="11" borderId="4" xfId="0" applyFont="1" applyFill="1" applyBorder="1" applyAlignment="1">
      <alignment horizontal="center"/>
    </xf>
    <xf numFmtId="0" fontId="2" fillId="0" borderId="8" xfId="0" applyFont="1" applyBorder="1" applyAlignment="1">
      <alignment horizontal="center"/>
    </xf>
    <xf numFmtId="0" fontId="2" fillId="0" borderId="12" xfId="0" applyFont="1" applyBorder="1" applyAlignment="1">
      <alignment horizontal="center"/>
    </xf>
    <xf numFmtId="0" fontId="3" fillId="3" borderId="4" xfId="0" applyFont="1" applyFill="1" applyBorder="1" applyAlignment="1">
      <alignment horizontal="left" vertical="top" wrapText="1"/>
    </xf>
    <xf numFmtId="10" fontId="3" fillId="3" borderId="4" xfId="2" applyNumberFormat="1" applyFont="1" applyFill="1" applyBorder="1" applyAlignment="1">
      <alignment horizontal="center" vertical="center"/>
    </xf>
    <xf numFmtId="0" fontId="2" fillId="11" borderId="4" xfId="0" applyFont="1" applyFill="1" applyBorder="1" applyAlignment="1">
      <alignment horizontal="center" vertical="center" wrapText="1"/>
    </xf>
    <xf numFmtId="1" fontId="2" fillId="3" borderId="4" xfId="0" applyNumberFormat="1" applyFont="1" applyFill="1" applyBorder="1" applyAlignment="1">
      <alignment horizontal="left"/>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9" xfId="0" applyFont="1" applyFill="1" applyBorder="1" applyAlignment="1">
      <alignment horizontal="center"/>
    </xf>
    <xf numFmtId="14" fontId="2" fillId="3" borderId="4" xfId="0" applyNumberFormat="1" applyFont="1" applyFill="1" applyBorder="1" applyAlignment="1">
      <alignment horizontal="center"/>
    </xf>
    <xf numFmtId="0" fontId="2" fillId="11" borderId="1" xfId="0" applyFont="1" applyFill="1" applyBorder="1" applyAlignment="1">
      <alignment horizontal="center"/>
    </xf>
    <xf numFmtId="0" fontId="2" fillId="11" borderId="2" xfId="0" applyFont="1" applyFill="1" applyBorder="1" applyAlignment="1">
      <alignment horizontal="center"/>
    </xf>
    <xf numFmtId="0" fontId="2" fillId="11" borderId="3" xfId="0" applyFont="1" applyFill="1" applyBorder="1" applyAlignment="1">
      <alignment horizontal="center"/>
    </xf>
    <xf numFmtId="0" fontId="2" fillId="11" borderId="5"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11" borderId="11" xfId="0" applyFont="1" applyFill="1" applyBorder="1" applyAlignment="1">
      <alignment horizontal="center" vertical="center" wrapText="1"/>
    </xf>
    <xf numFmtId="0" fontId="2" fillId="11" borderId="13" xfId="0" applyFont="1" applyFill="1" applyBorder="1" applyAlignment="1">
      <alignment horizontal="center" vertical="center" wrapText="1"/>
    </xf>
    <xf numFmtId="0" fontId="2" fillId="11" borderId="30" xfId="0" applyFont="1" applyFill="1" applyBorder="1" applyAlignment="1">
      <alignment horizontal="center" vertical="center" wrapText="1"/>
    </xf>
    <xf numFmtId="0" fontId="2" fillId="11" borderId="31" xfId="0" applyFont="1" applyFill="1" applyBorder="1" applyAlignment="1">
      <alignment horizontal="center" vertical="center"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10" fontId="3" fillId="6" borderId="13" xfId="2" applyNumberFormat="1" applyFont="1" applyFill="1" applyBorder="1" applyAlignment="1">
      <alignment horizontal="center" vertical="center"/>
    </xf>
    <xf numFmtId="10" fontId="3" fillId="6" borderId="30" xfId="2" applyNumberFormat="1" applyFont="1" applyFill="1" applyBorder="1" applyAlignment="1">
      <alignment horizontal="center" vertical="center"/>
    </xf>
    <xf numFmtId="10" fontId="3" fillId="6" borderId="31" xfId="2" applyNumberFormat="1" applyFont="1" applyFill="1" applyBorder="1" applyAlignment="1">
      <alignment horizontal="center" vertical="center"/>
    </xf>
    <xf numFmtId="0" fontId="10" fillId="6" borderId="1" xfId="0" applyFont="1" applyFill="1" applyBorder="1" applyAlignment="1">
      <alignment horizontal="left"/>
    </xf>
    <xf numFmtId="0" fontId="10" fillId="6" borderId="2" xfId="0" applyFont="1" applyFill="1" applyBorder="1" applyAlignment="1">
      <alignment horizontal="left"/>
    </xf>
    <xf numFmtId="0" fontId="10" fillId="6" borderId="3" xfId="0" applyFont="1" applyFill="1" applyBorder="1" applyAlignment="1">
      <alignment horizontal="left"/>
    </xf>
    <xf numFmtId="0" fontId="10" fillId="6" borderId="4" xfId="0" applyFont="1" applyFill="1" applyBorder="1" applyAlignment="1">
      <alignment horizontal="left" vertic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10" fillId="6" borderId="1" xfId="0" applyFont="1" applyFill="1" applyBorder="1" applyAlignment="1">
      <alignment horizontal="left" wrapText="1"/>
    </xf>
    <xf numFmtId="0" fontId="10" fillId="6" borderId="2" xfId="0" applyFont="1" applyFill="1" applyBorder="1" applyAlignment="1">
      <alignment horizontal="left" wrapText="1"/>
    </xf>
    <xf numFmtId="0" fontId="10" fillId="6" borderId="3" xfId="0" applyFont="1" applyFill="1" applyBorder="1" applyAlignment="1">
      <alignment horizontal="left" wrapText="1"/>
    </xf>
    <xf numFmtId="0" fontId="2" fillId="2" borderId="0" xfId="0" applyFont="1" applyFill="1" applyAlignment="1">
      <alignment horizontal="center" vertical="center"/>
    </xf>
    <xf numFmtId="0" fontId="3" fillId="6" borderId="4" xfId="0" applyFont="1" applyFill="1" applyBorder="1" applyAlignment="1">
      <alignment horizontal="left" vertical="center" wrapText="1"/>
    </xf>
    <xf numFmtId="10" fontId="3" fillId="6" borderId="4" xfId="2" applyNumberFormat="1" applyFont="1" applyFill="1" applyBorder="1" applyAlignment="1">
      <alignment horizontal="center"/>
    </xf>
    <xf numFmtId="0" fontId="3" fillId="8" borderId="4" xfId="0" applyFont="1" applyFill="1" applyBorder="1" applyAlignment="1">
      <alignment vertical="center" wrapText="1"/>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10" fontId="3" fillId="6" borderId="4" xfId="2" applyNumberFormat="1" applyFont="1" applyFill="1" applyBorder="1" applyAlignment="1">
      <alignment horizontal="center" vertical="center"/>
    </xf>
    <xf numFmtId="0" fontId="3" fillId="6" borderId="4" xfId="0" applyFont="1" applyFill="1" applyBorder="1" applyAlignment="1">
      <alignment horizontal="left"/>
    </xf>
    <xf numFmtId="0" fontId="3" fillId="6" borderId="1" xfId="0" applyFont="1" applyFill="1" applyBorder="1" applyAlignment="1">
      <alignment horizontal="left" vertical="top" wrapText="1"/>
    </xf>
    <xf numFmtId="0" fontId="3" fillId="6" borderId="2" xfId="0" applyFont="1" applyFill="1" applyBorder="1" applyAlignment="1">
      <alignment horizontal="left" vertical="top" wrapText="1"/>
    </xf>
    <xf numFmtId="0" fontId="3" fillId="6" borderId="3" xfId="0" applyFont="1" applyFill="1" applyBorder="1" applyAlignment="1">
      <alignment horizontal="left"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0" fillId="4" borderId="1" xfId="0" applyFont="1" applyFill="1" applyBorder="1" applyAlignment="1" applyProtection="1">
      <alignment horizontal="center"/>
      <protection locked="0"/>
    </xf>
    <xf numFmtId="0" fontId="10" fillId="4" borderId="2" xfId="0" applyFont="1" applyFill="1" applyBorder="1" applyAlignment="1" applyProtection="1">
      <alignment horizontal="center"/>
      <protection locked="0"/>
    </xf>
    <xf numFmtId="0" fontId="10" fillId="4" borderId="3" xfId="0" applyFont="1" applyFill="1" applyBorder="1" applyAlignment="1" applyProtection="1">
      <alignment horizontal="center"/>
      <protection locked="0"/>
    </xf>
    <xf numFmtId="9" fontId="11" fillId="4" borderId="4" xfId="2" applyFont="1" applyFill="1" applyBorder="1" applyAlignment="1" applyProtection="1">
      <alignment horizontal="center" vertical="center"/>
      <protection locked="0"/>
    </xf>
    <xf numFmtId="0" fontId="11" fillId="11" borderId="4" xfId="0" applyFont="1" applyFill="1" applyBorder="1" applyAlignment="1">
      <alignment horizontal="center"/>
    </xf>
    <xf numFmtId="9" fontId="11" fillId="11" borderId="4" xfId="2" applyFont="1" applyFill="1" applyBorder="1" applyAlignment="1">
      <alignment horizontal="center" vertical="center"/>
    </xf>
    <xf numFmtId="164" fontId="11" fillId="4" borderId="4" xfId="1" applyNumberFormat="1" applyFont="1" applyFill="1" applyBorder="1" applyAlignment="1" applyProtection="1">
      <alignment horizontal="center" vertical="center"/>
      <protection locked="0"/>
    </xf>
    <xf numFmtId="164" fontId="11" fillId="11" borderId="4" xfId="1" applyNumberFormat="1" applyFont="1" applyFill="1" applyBorder="1" applyAlignment="1">
      <alignment horizontal="center" vertical="center"/>
    </xf>
    <xf numFmtId="164" fontId="11" fillId="3" borderId="4" xfId="1" applyNumberFormat="1" applyFont="1" applyFill="1" applyBorder="1" applyAlignment="1">
      <alignment horizontal="center" vertical="center"/>
    </xf>
    <xf numFmtId="166" fontId="3" fillId="0" borderId="0" xfId="1" applyNumberFormat="1" applyFont="1" applyBorder="1" applyAlignment="1">
      <alignment horizontal="center"/>
    </xf>
    <xf numFmtId="166" fontId="3" fillId="0" borderId="9" xfId="1" applyNumberFormat="1" applyFont="1" applyBorder="1" applyAlignment="1">
      <alignment horizontal="center"/>
    </xf>
    <xf numFmtId="166" fontId="3" fillId="0" borderId="29" xfId="1" applyNumberFormat="1" applyFont="1" applyBorder="1" applyAlignment="1">
      <alignment horizontal="center"/>
    </xf>
    <xf numFmtId="164" fontId="10" fillId="4" borderId="1" xfId="1" applyNumberFormat="1" applyFont="1" applyFill="1" applyBorder="1" applyAlignment="1" applyProtection="1">
      <alignment horizontal="center"/>
      <protection locked="0"/>
    </xf>
    <xf numFmtId="164" fontId="10" fillId="4" borderId="3" xfId="1" applyNumberFormat="1" applyFont="1" applyFill="1" applyBorder="1" applyAlignment="1" applyProtection="1">
      <alignment horizontal="center"/>
      <protection locked="0"/>
    </xf>
    <xf numFmtId="0" fontId="10" fillId="4" borderId="4" xfId="0" applyFont="1" applyFill="1" applyBorder="1" applyAlignment="1" applyProtection="1">
      <alignment horizontal="center" vertical="center"/>
      <protection locked="0"/>
    </xf>
    <xf numFmtId="1" fontId="10" fillId="3" borderId="4" xfId="0" applyNumberFormat="1" applyFont="1" applyFill="1" applyBorder="1" applyAlignment="1">
      <alignment horizontal="center" vertical="center"/>
    </xf>
    <xf numFmtId="9" fontId="10" fillId="4" borderId="4" xfId="2" applyFont="1" applyFill="1" applyBorder="1" applyAlignment="1" applyProtection="1">
      <alignment horizontal="center" vertical="center"/>
      <protection locked="0"/>
    </xf>
    <xf numFmtId="164" fontId="10" fillId="3" borderId="4" xfId="1" applyNumberFormat="1" applyFont="1" applyFill="1" applyBorder="1" applyAlignment="1">
      <alignment horizontal="center"/>
    </xf>
    <xf numFmtId="164" fontId="10" fillId="4" borderId="4" xfId="1" applyNumberFormat="1" applyFont="1" applyFill="1" applyBorder="1" applyAlignment="1" applyProtection="1">
      <alignment horizontal="center"/>
      <protection locked="0"/>
    </xf>
    <xf numFmtId="0" fontId="10" fillId="4" borderId="1" xfId="0" applyFont="1" applyFill="1" applyBorder="1" applyAlignment="1" applyProtection="1">
      <alignment horizontal="center"/>
      <protection locked="0"/>
    </xf>
    <xf numFmtId="0" fontId="10" fillId="4" borderId="2" xfId="0" applyFont="1" applyFill="1" applyBorder="1" applyAlignment="1" applyProtection="1">
      <alignment horizontal="center"/>
      <protection locked="0"/>
    </xf>
    <xf numFmtId="0" fontId="10" fillId="4" borderId="3" xfId="0" applyFont="1" applyFill="1" applyBorder="1" applyAlignment="1" applyProtection="1">
      <alignment horizontal="center"/>
      <protection locked="0"/>
    </xf>
    <xf numFmtId="164" fontId="10" fillId="4" borderId="1" xfId="1" applyNumberFormat="1" applyFont="1" applyFill="1" applyBorder="1" applyAlignment="1" applyProtection="1">
      <alignment horizontal="center"/>
      <protection locked="0"/>
    </xf>
    <xf numFmtId="164" fontId="10" fillId="4" borderId="3" xfId="1" applyNumberFormat="1" applyFont="1" applyFill="1" applyBorder="1" applyAlignment="1" applyProtection="1">
      <alignment horizontal="center"/>
      <protection locked="0"/>
    </xf>
    <xf numFmtId="0" fontId="11" fillId="11" borderId="1" xfId="0" applyFont="1" applyFill="1" applyBorder="1" applyAlignment="1">
      <alignment horizontal="center"/>
    </xf>
    <xf numFmtId="0" fontId="11" fillId="11" borderId="2" xfId="0" applyFont="1" applyFill="1" applyBorder="1" applyAlignment="1">
      <alignment horizontal="center"/>
    </xf>
    <xf numFmtId="0" fontId="11" fillId="11" borderId="3" xfId="0" applyFont="1" applyFill="1" applyBorder="1" applyAlignment="1">
      <alignment horizontal="center"/>
    </xf>
    <xf numFmtId="164" fontId="11" fillId="11" borderId="4" xfId="1" applyNumberFormat="1" applyFont="1" applyFill="1" applyBorder="1" applyAlignment="1">
      <alignment horizontal="center"/>
    </xf>
    <xf numFmtId="0" fontId="11" fillId="11" borderId="4" xfId="0" applyFont="1" applyFill="1" applyBorder="1" applyAlignment="1">
      <alignment horizontal="center" vertical="center"/>
    </xf>
    <xf numFmtId="1" fontId="11" fillId="11" borderId="4" xfId="0" applyNumberFormat="1"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00FFFF"/>
      <color rgb="FFFFFF00"/>
      <color rgb="FF00FF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Fixed Asset as per 3rd Schedule'!A1"/><Relationship Id="rId7" Type="http://schemas.microsoft.com/office/2007/relationships/hdphoto" Target="../media/hdphoto1.wdp"/><Relationship Id="rId2" Type="http://schemas.openxmlformats.org/officeDocument/2006/relationships/hyperlink" Target="#Total_Input_us_163"/><Relationship Id="rId1" Type="http://schemas.openxmlformats.org/officeDocument/2006/relationships/hyperlink" Target="#Minimum_Tax_163"/><Relationship Id="rId6" Type="http://schemas.openxmlformats.org/officeDocument/2006/relationships/image" Target="../media/image2.png"/><Relationship Id="rId5" Type="http://schemas.openxmlformats.org/officeDocument/2006/relationships/image" Target="../media/image1.jpeg"/><Relationship Id="rId4" Type="http://schemas.openxmlformats.org/officeDocument/2006/relationships/hyperlink" Target="#'Disposal List'!A1"/></Relationships>
</file>

<file path=xl/drawings/_rels/drawing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Depreciation_Table"/><Relationship Id="rId1" Type="http://schemas.openxmlformats.org/officeDocument/2006/relationships/hyperlink" Target="#Depreciation_Rate_3rd_Scdl"/></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xdr:from>
      <xdr:col>20</xdr:col>
      <xdr:colOff>83084</xdr:colOff>
      <xdr:row>100</xdr:row>
      <xdr:rowOff>47476</xdr:rowOff>
    </xdr:from>
    <xdr:to>
      <xdr:col>22</xdr:col>
      <xdr:colOff>320467</xdr:colOff>
      <xdr:row>103</xdr:row>
      <xdr:rowOff>53411</xdr:rowOff>
    </xdr:to>
    <xdr:sp macro="" textlink="">
      <xdr:nvSpPr>
        <xdr:cNvPr id="2" name="TextBox 1">
          <a:hlinkClick xmlns:r="http://schemas.openxmlformats.org/officeDocument/2006/relationships" r:id="rId1"/>
          <a:extLst>
            <a:ext uri="{FF2B5EF4-FFF2-40B4-BE49-F238E27FC236}">
              <a16:creationId xmlns:a16="http://schemas.microsoft.com/office/drawing/2014/main" id="{CCAB6C2F-E2BF-CFED-2BA1-87951DBF1B29}"/>
            </a:ext>
          </a:extLst>
        </xdr:cNvPr>
        <xdr:cNvSpPr txBox="1"/>
      </xdr:nvSpPr>
      <xdr:spPr>
        <a:xfrm>
          <a:off x="7892991" y="17578224"/>
          <a:ext cx="1519252" cy="439159"/>
        </a:xfrm>
        <a:prstGeom prst="rect">
          <a:avLst/>
        </a:prstGeom>
        <a:solidFill>
          <a:schemeClr val="bg2">
            <a:lumMod val="1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solidFill>
                <a:schemeClr val="bg1"/>
              </a:solidFill>
            </a:rPr>
            <a:t>Click here to input Paid</a:t>
          </a:r>
          <a:r>
            <a:rPr lang="en-US" sz="1000" b="1" kern="1200" baseline="0">
              <a:solidFill>
                <a:schemeClr val="bg1"/>
              </a:solidFill>
            </a:rPr>
            <a:t> tax u/s 163 one by one</a:t>
          </a:r>
          <a:endParaRPr lang="en-US" sz="1000" b="1" kern="1200">
            <a:solidFill>
              <a:schemeClr val="bg1"/>
            </a:solidFill>
          </a:endParaRPr>
        </a:p>
      </xdr:txBody>
    </xdr:sp>
    <xdr:clientData/>
  </xdr:twoCellAnchor>
  <xdr:twoCellAnchor>
    <xdr:from>
      <xdr:col>20</xdr:col>
      <xdr:colOff>0</xdr:colOff>
      <xdr:row>146</xdr:row>
      <xdr:rowOff>0</xdr:rowOff>
    </xdr:from>
    <xdr:to>
      <xdr:col>22</xdr:col>
      <xdr:colOff>237383</xdr:colOff>
      <xdr:row>148</xdr:row>
      <xdr:rowOff>77149</xdr:rowOff>
    </xdr:to>
    <xdr:sp macro="" textlink="">
      <xdr:nvSpPr>
        <xdr:cNvPr id="3" name="TextBox 2">
          <a:hlinkClick xmlns:r="http://schemas.openxmlformats.org/officeDocument/2006/relationships" r:id="rId2"/>
          <a:extLst>
            <a:ext uri="{FF2B5EF4-FFF2-40B4-BE49-F238E27FC236}">
              <a16:creationId xmlns:a16="http://schemas.microsoft.com/office/drawing/2014/main" id="{3AC67223-5107-49CE-980B-CE8103DB108D}"/>
            </a:ext>
          </a:extLst>
        </xdr:cNvPr>
        <xdr:cNvSpPr txBox="1"/>
      </xdr:nvSpPr>
      <xdr:spPr>
        <a:xfrm>
          <a:off x="7809907" y="25821355"/>
          <a:ext cx="1519252" cy="445093"/>
        </a:xfrm>
        <a:prstGeom prst="rect">
          <a:avLst/>
        </a:prstGeom>
        <a:solidFill>
          <a:schemeClr val="bg2">
            <a:lumMod val="1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solidFill>
                <a:schemeClr val="bg1"/>
              </a:solidFill>
            </a:rPr>
            <a:t>Go Back</a:t>
          </a:r>
        </a:p>
      </xdr:txBody>
    </xdr:sp>
    <xdr:clientData/>
  </xdr:twoCellAnchor>
  <xdr:twoCellAnchor>
    <xdr:from>
      <xdr:col>20</xdr:col>
      <xdr:colOff>231447</xdr:colOff>
      <xdr:row>24</xdr:row>
      <xdr:rowOff>112756</xdr:rowOff>
    </xdr:from>
    <xdr:to>
      <xdr:col>22</xdr:col>
      <xdr:colOff>308597</xdr:colOff>
      <xdr:row>27</xdr:row>
      <xdr:rowOff>35607</xdr:rowOff>
    </xdr:to>
    <xdr:sp macro="" textlink="">
      <xdr:nvSpPr>
        <xdr:cNvPr id="4" name="TextBox 3">
          <a:hlinkClick xmlns:r="http://schemas.openxmlformats.org/officeDocument/2006/relationships" r:id="rId3"/>
          <a:extLst>
            <a:ext uri="{FF2B5EF4-FFF2-40B4-BE49-F238E27FC236}">
              <a16:creationId xmlns:a16="http://schemas.microsoft.com/office/drawing/2014/main" id="{B5A8A7CE-4F11-F586-58FA-F7BF276B0D92}"/>
            </a:ext>
          </a:extLst>
        </xdr:cNvPr>
        <xdr:cNvSpPr txBox="1"/>
      </xdr:nvSpPr>
      <xdr:spPr>
        <a:xfrm>
          <a:off x="8041354" y="4516214"/>
          <a:ext cx="1359019" cy="474767"/>
        </a:xfrm>
        <a:prstGeom prst="rect">
          <a:avLst/>
        </a:prstGeom>
        <a:solidFill>
          <a:schemeClr val="bg2">
            <a:lumMod val="1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kern="1200">
              <a:solidFill>
                <a:schemeClr val="bg1"/>
              </a:solidFill>
            </a:rPr>
            <a:t>Click</a:t>
          </a:r>
          <a:r>
            <a:rPr lang="en-US" sz="1100" b="1" kern="1200" baseline="0">
              <a:solidFill>
                <a:schemeClr val="bg1"/>
              </a:solidFill>
            </a:rPr>
            <a:t> here</a:t>
          </a:r>
          <a:r>
            <a:rPr lang="en-US" sz="1100" b="1" kern="1200">
              <a:solidFill>
                <a:schemeClr val="bg1"/>
              </a:solidFill>
            </a:rPr>
            <a:t> to go</a:t>
          </a:r>
          <a:r>
            <a:rPr lang="en-US" sz="1100" b="1" kern="1200" baseline="0">
              <a:solidFill>
                <a:schemeClr val="bg1"/>
              </a:solidFill>
            </a:rPr>
            <a:t> Tax</a:t>
          </a:r>
          <a:r>
            <a:rPr lang="en-US" sz="1100" b="1" kern="1200">
              <a:solidFill>
                <a:schemeClr val="bg1"/>
              </a:solidFill>
            </a:rPr>
            <a:t> Depreciation Sheet</a:t>
          </a:r>
        </a:p>
      </xdr:txBody>
    </xdr:sp>
    <xdr:clientData/>
  </xdr:twoCellAnchor>
  <xdr:twoCellAnchor>
    <xdr:from>
      <xdr:col>20</xdr:col>
      <xdr:colOff>189906</xdr:colOff>
      <xdr:row>71</xdr:row>
      <xdr:rowOff>89019</xdr:rowOff>
    </xdr:from>
    <xdr:to>
      <xdr:col>22</xdr:col>
      <xdr:colOff>362009</xdr:colOff>
      <xdr:row>74</xdr:row>
      <xdr:rowOff>11870</xdr:rowOff>
    </xdr:to>
    <xdr:sp macro="" textlink="">
      <xdr:nvSpPr>
        <xdr:cNvPr id="5" name="TextBox 4">
          <a:hlinkClick xmlns:r="http://schemas.openxmlformats.org/officeDocument/2006/relationships" r:id="rId4"/>
          <a:extLst>
            <a:ext uri="{FF2B5EF4-FFF2-40B4-BE49-F238E27FC236}">
              <a16:creationId xmlns:a16="http://schemas.microsoft.com/office/drawing/2014/main" id="{CFC48E71-7938-4C6E-AF0F-170C74551A36}"/>
            </a:ext>
          </a:extLst>
        </xdr:cNvPr>
        <xdr:cNvSpPr txBox="1"/>
      </xdr:nvSpPr>
      <xdr:spPr>
        <a:xfrm>
          <a:off x="7999813" y="12955187"/>
          <a:ext cx="1453972" cy="474767"/>
        </a:xfrm>
        <a:prstGeom prst="rect">
          <a:avLst/>
        </a:prstGeom>
        <a:solidFill>
          <a:schemeClr val="bg2">
            <a:lumMod val="1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kern="1200">
              <a:solidFill>
                <a:schemeClr val="bg1"/>
              </a:solidFill>
            </a:rPr>
            <a:t>Click</a:t>
          </a:r>
          <a:r>
            <a:rPr lang="en-US" sz="1100" b="1" kern="1200" baseline="0">
              <a:solidFill>
                <a:schemeClr val="bg1"/>
              </a:solidFill>
            </a:rPr>
            <a:t> here</a:t>
          </a:r>
          <a:r>
            <a:rPr lang="en-US" sz="1100" b="1" kern="1200">
              <a:solidFill>
                <a:schemeClr val="bg1"/>
              </a:solidFill>
            </a:rPr>
            <a:t> to go</a:t>
          </a:r>
          <a:r>
            <a:rPr lang="en-US" sz="1100" b="1" kern="1200" baseline="0">
              <a:solidFill>
                <a:schemeClr val="bg1"/>
              </a:solidFill>
            </a:rPr>
            <a:t> Asset Disposal</a:t>
          </a:r>
          <a:r>
            <a:rPr lang="en-US" sz="1100" b="1" kern="1200">
              <a:solidFill>
                <a:schemeClr val="bg1"/>
              </a:solidFill>
            </a:rPr>
            <a:t> Sheet</a:t>
          </a:r>
        </a:p>
      </xdr:txBody>
    </xdr:sp>
    <xdr:clientData/>
  </xdr:twoCellAnchor>
  <xdr:twoCellAnchor>
    <xdr:from>
      <xdr:col>20</xdr:col>
      <xdr:colOff>237383</xdr:colOff>
      <xdr:row>1</xdr:row>
      <xdr:rowOff>180410</xdr:rowOff>
    </xdr:from>
    <xdr:to>
      <xdr:col>24</xdr:col>
      <xdr:colOff>501650</xdr:colOff>
      <xdr:row>4</xdr:row>
      <xdr:rowOff>247650</xdr:rowOff>
    </xdr:to>
    <xdr:sp macro="" textlink="">
      <xdr:nvSpPr>
        <xdr:cNvPr id="6" name="TextBox 5">
          <a:extLst>
            <a:ext uri="{FF2B5EF4-FFF2-40B4-BE49-F238E27FC236}">
              <a16:creationId xmlns:a16="http://schemas.microsoft.com/office/drawing/2014/main" id="{C4CE82ED-811F-2225-21A6-8A0E05074C29}"/>
            </a:ext>
          </a:extLst>
        </xdr:cNvPr>
        <xdr:cNvSpPr txBox="1"/>
      </xdr:nvSpPr>
      <xdr:spPr>
        <a:xfrm>
          <a:off x="8016133" y="364560"/>
          <a:ext cx="2829667" cy="619690"/>
        </a:xfrm>
        <a:prstGeom prst="rect">
          <a:avLst/>
        </a:prstGeom>
        <a:gradFill>
          <a:gsLst>
            <a:gs pos="44500">
              <a:srgbClr val="D3E0EF">
                <a:alpha val="96000"/>
              </a:srgbClr>
            </a:gs>
            <a:gs pos="1500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800"/>
            <a:t>This Income Tax Calculator is designed for non-specialized companies with no complex activities. If you feel amendments or improvements are needed after using this format, please feel free to contact me for suggestions.</a:t>
          </a:r>
          <a:endParaRPr lang="en-US" sz="800" kern="1200"/>
        </a:p>
      </xdr:txBody>
    </xdr:sp>
    <xdr:clientData/>
  </xdr:twoCellAnchor>
  <xdr:twoCellAnchor>
    <xdr:from>
      <xdr:col>20</xdr:col>
      <xdr:colOff>571500</xdr:colOff>
      <xdr:row>0</xdr:row>
      <xdr:rowOff>82550</xdr:rowOff>
    </xdr:from>
    <xdr:to>
      <xdr:col>24</xdr:col>
      <xdr:colOff>44450</xdr:colOff>
      <xdr:row>1</xdr:row>
      <xdr:rowOff>139700</xdr:rowOff>
    </xdr:to>
    <xdr:sp macro="" textlink="">
      <xdr:nvSpPr>
        <xdr:cNvPr id="11" name="TextBox 10">
          <a:extLst>
            <a:ext uri="{FF2B5EF4-FFF2-40B4-BE49-F238E27FC236}">
              <a16:creationId xmlns:a16="http://schemas.microsoft.com/office/drawing/2014/main" id="{08D654C1-BA76-C93C-621D-CF43C4E98A0F}"/>
            </a:ext>
          </a:extLst>
        </xdr:cNvPr>
        <xdr:cNvSpPr txBox="1"/>
      </xdr:nvSpPr>
      <xdr:spPr>
        <a:xfrm>
          <a:off x="8350250" y="82550"/>
          <a:ext cx="2038350" cy="241300"/>
        </a:xfrm>
        <a:prstGeom prst="rect">
          <a:avLst/>
        </a:prstGeom>
        <a:solidFill>
          <a:schemeClr val="bg2">
            <a:lumMod val="1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kern="1200">
              <a:solidFill>
                <a:schemeClr val="bg1"/>
              </a:solidFill>
            </a:rPr>
            <a:t>Company Tax Calculator</a:t>
          </a:r>
        </a:p>
      </xdr:txBody>
    </xdr:sp>
    <xdr:clientData/>
  </xdr:twoCellAnchor>
  <xdr:twoCellAnchor>
    <xdr:from>
      <xdr:col>20</xdr:col>
      <xdr:colOff>196850</xdr:colOff>
      <xdr:row>16</xdr:row>
      <xdr:rowOff>57150</xdr:rowOff>
    </xdr:from>
    <xdr:to>
      <xdr:col>24</xdr:col>
      <xdr:colOff>461117</xdr:colOff>
      <xdr:row>20</xdr:row>
      <xdr:rowOff>152400</xdr:rowOff>
    </xdr:to>
    <xdr:sp macro="" textlink="">
      <xdr:nvSpPr>
        <xdr:cNvPr id="16" name="TextBox 15">
          <a:extLst>
            <a:ext uri="{FF2B5EF4-FFF2-40B4-BE49-F238E27FC236}">
              <a16:creationId xmlns:a16="http://schemas.microsoft.com/office/drawing/2014/main" id="{74158994-52AE-4D50-9416-35E28C410E30}"/>
            </a:ext>
          </a:extLst>
        </xdr:cNvPr>
        <xdr:cNvSpPr txBox="1"/>
      </xdr:nvSpPr>
      <xdr:spPr>
        <a:xfrm>
          <a:off x="8134350" y="2978150"/>
          <a:ext cx="3039217" cy="831850"/>
        </a:xfrm>
        <a:prstGeom prst="rect">
          <a:avLst/>
        </a:prstGeom>
        <a:gradFill>
          <a:gsLst>
            <a:gs pos="44500">
              <a:srgbClr val="D3E0EF">
                <a:alpha val="96000"/>
              </a:srgbClr>
            </a:gs>
            <a:gs pos="1500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algn="ctr"/>
          <a:r>
            <a:rPr lang="en-US" sz="900" b="1"/>
            <a:t>User Guide: </a:t>
          </a:r>
          <a:r>
            <a:rPr lang="en-US" sz="900"/>
            <a:t>Please complete the yellow-colored cells and select information from the dropdowns in the green-colored cells. Cells with a red marker in the top right corner indicate references. Print the entire workbook once completed.</a:t>
          </a:r>
          <a:endParaRPr lang="en-US" sz="900" kern="1200"/>
        </a:p>
      </xdr:txBody>
    </xdr:sp>
    <xdr:clientData/>
  </xdr:twoCellAnchor>
  <xdr:twoCellAnchor>
    <xdr:from>
      <xdr:col>20</xdr:col>
      <xdr:colOff>171450</xdr:colOff>
      <xdr:row>5</xdr:row>
      <xdr:rowOff>52937</xdr:rowOff>
    </xdr:from>
    <xdr:to>
      <xdr:col>24</xdr:col>
      <xdr:colOff>463549</xdr:colOff>
      <xdr:row>16</xdr:row>
      <xdr:rowOff>3175</xdr:rowOff>
    </xdr:to>
    <xdr:grpSp>
      <xdr:nvGrpSpPr>
        <xdr:cNvPr id="12" name="Group 11">
          <a:extLst>
            <a:ext uri="{FF2B5EF4-FFF2-40B4-BE49-F238E27FC236}">
              <a16:creationId xmlns:a16="http://schemas.microsoft.com/office/drawing/2014/main" id="{3316A8A4-9302-B765-C72D-8460BD533CB2}"/>
            </a:ext>
          </a:extLst>
        </xdr:cNvPr>
        <xdr:cNvGrpSpPr/>
      </xdr:nvGrpSpPr>
      <xdr:grpSpPr>
        <a:xfrm>
          <a:off x="8020050" y="1127357"/>
          <a:ext cx="3027679" cy="1771418"/>
          <a:chOff x="8001000" y="1519787"/>
          <a:chExt cx="3067049" cy="1785388"/>
        </a:xfrm>
      </xdr:grpSpPr>
      <xdr:pic>
        <xdr:nvPicPr>
          <xdr:cNvPr id="10" name="Picture 9">
            <a:extLst>
              <a:ext uri="{FF2B5EF4-FFF2-40B4-BE49-F238E27FC236}">
                <a16:creationId xmlns:a16="http://schemas.microsoft.com/office/drawing/2014/main" id="{79A2E4B9-85E9-0FDC-A8AC-728AD040B8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001000" y="1519787"/>
            <a:ext cx="3067049" cy="1785388"/>
          </a:xfrm>
          <a:prstGeom prst="rect">
            <a:avLst/>
          </a:prstGeom>
        </xdr:spPr>
      </xdr:pic>
      <xdr:pic>
        <xdr:nvPicPr>
          <xdr:cNvPr id="9" name="Picture 8">
            <a:extLst>
              <a:ext uri="{FF2B5EF4-FFF2-40B4-BE49-F238E27FC236}">
                <a16:creationId xmlns:a16="http://schemas.microsoft.com/office/drawing/2014/main" id="{E36EFA40-561C-BC4C-C692-3A32CE43A637}"/>
              </a:ext>
            </a:extLst>
          </xdr:cNvPr>
          <xdr:cNvPicPr>
            <a:picLocks noChangeAspect="1"/>
          </xdr:cNvPicPr>
        </xdr:nvPicPr>
        <xdr:blipFill>
          <a:blip xmlns:r="http://schemas.openxmlformats.org/officeDocument/2006/relationships" r:embed="rId6" cstate="print">
            <a:alphaModFix/>
            <a:extLst>
              <a:ext uri="{BEBA8EAE-BF5A-486C-A8C5-ECC9F3942E4B}">
                <a14:imgProps xmlns:a14="http://schemas.microsoft.com/office/drawing/2010/main">
                  <a14:imgLayer r:embed="rId7">
                    <a14:imgEffect>
                      <a14:sharpenSoften amount="50000"/>
                    </a14:imgEffect>
                  </a14:imgLayer>
                </a14:imgProps>
              </a:ext>
              <a:ext uri="{28A0092B-C50C-407E-A947-70E740481C1C}">
                <a14:useLocalDpi xmlns:a14="http://schemas.microsoft.com/office/drawing/2010/main" val="0"/>
              </a:ext>
            </a:extLst>
          </a:blip>
          <a:stretch>
            <a:fillRect/>
          </a:stretch>
        </xdr:blipFill>
        <xdr:spPr>
          <a:xfrm>
            <a:off x="10312400" y="1936750"/>
            <a:ext cx="584199" cy="516271"/>
          </a:xfrm>
          <a:prstGeom prst="rect">
            <a:avLst/>
          </a:prstGeom>
          <a:ln>
            <a:noFill/>
          </a:ln>
          <a:effectLst>
            <a:outerShdw blurRad="292100" dist="139700" dir="2700000" algn="tl" rotWithShape="0">
              <a:srgbClr val="333333">
                <a:alpha val="65000"/>
              </a:srgbClr>
            </a:outerShdw>
          </a:effec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328705</xdr:colOff>
      <xdr:row>16</xdr:row>
      <xdr:rowOff>164353</xdr:rowOff>
    </xdr:from>
    <xdr:to>
      <xdr:col>24</xdr:col>
      <xdr:colOff>268940</xdr:colOff>
      <xdr:row>20</xdr:row>
      <xdr:rowOff>179295</xdr:rowOff>
    </xdr:to>
    <xdr:sp macro="" textlink="">
      <xdr:nvSpPr>
        <xdr:cNvPr id="2" name="TextBox 1">
          <a:hlinkClick xmlns:r="http://schemas.openxmlformats.org/officeDocument/2006/relationships" r:id="rId1"/>
          <a:extLst>
            <a:ext uri="{FF2B5EF4-FFF2-40B4-BE49-F238E27FC236}">
              <a16:creationId xmlns:a16="http://schemas.microsoft.com/office/drawing/2014/main" id="{D3100DF4-D138-4924-E45F-9F7C5F2EA411}"/>
            </a:ext>
          </a:extLst>
        </xdr:cNvPr>
        <xdr:cNvSpPr txBox="1"/>
      </xdr:nvSpPr>
      <xdr:spPr>
        <a:xfrm>
          <a:off x="9622117" y="3137647"/>
          <a:ext cx="1703294" cy="762001"/>
        </a:xfrm>
        <a:prstGeom prst="rect">
          <a:avLst/>
        </a:prstGeom>
        <a:solidFill>
          <a:schemeClr val="bg2">
            <a:lumMod val="1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kern="1200">
              <a:solidFill>
                <a:schemeClr val="bg1"/>
              </a:solidFill>
            </a:rPr>
            <a:t>Click</a:t>
          </a:r>
          <a:r>
            <a:rPr lang="en-US" sz="1400" b="1" kern="1200" baseline="0">
              <a:solidFill>
                <a:schemeClr val="bg1"/>
              </a:solidFill>
            </a:rPr>
            <a:t> here to see depreciation rate as per 3rd schedule</a:t>
          </a:r>
          <a:endParaRPr lang="en-US" sz="1400" b="1" kern="1200">
            <a:solidFill>
              <a:schemeClr val="bg1"/>
            </a:solidFill>
          </a:endParaRPr>
        </a:p>
      </xdr:txBody>
    </xdr:sp>
    <xdr:clientData/>
  </xdr:twoCellAnchor>
  <xdr:twoCellAnchor>
    <xdr:from>
      <xdr:col>20</xdr:col>
      <xdr:colOff>37353</xdr:colOff>
      <xdr:row>44</xdr:row>
      <xdr:rowOff>44824</xdr:rowOff>
    </xdr:from>
    <xdr:to>
      <xdr:col>22</xdr:col>
      <xdr:colOff>321235</xdr:colOff>
      <xdr:row>46</xdr:row>
      <xdr:rowOff>52294</xdr:rowOff>
    </xdr:to>
    <xdr:sp macro="" textlink="">
      <xdr:nvSpPr>
        <xdr:cNvPr id="3" name="TextBox 2">
          <a:hlinkClick xmlns:r="http://schemas.openxmlformats.org/officeDocument/2006/relationships" r:id="rId2"/>
          <a:extLst>
            <a:ext uri="{FF2B5EF4-FFF2-40B4-BE49-F238E27FC236}">
              <a16:creationId xmlns:a16="http://schemas.microsoft.com/office/drawing/2014/main" id="{5A3AA9A3-5CCC-147C-C904-B73AE61F5327}"/>
            </a:ext>
          </a:extLst>
        </xdr:cNvPr>
        <xdr:cNvSpPr txBox="1"/>
      </xdr:nvSpPr>
      <xdr:spPr>
        <a:xfrm>
          <a:off x="9330765" y="8255000"/>
          <a:ext cx="1165411" cy="381000"/>
        </a:xfrm>
        <a:prstGeom prst="rect">
          <a:avLst/>
        </a:prstGeom>
        <a:solidFill>
          <a:schemeClr val="bg2">
            <a:lumMod val="1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kern="1200">
              <a:solidFill>
                <a:schemeClr val="bg1"/>
              </a:solidFill>
            </a:rPr>
            <a:t>Go Back</a:t>
          </a:r>
        </a:p>
      </xdr:txBody>
    </xdr:sp>
    <xdr:clientData/>
  </xdr:twoCellAnchor>
  <xdr:twoCellAnchor>
    <xdr:from>
      <xdr:col>21</xdr:col>
      <xdr:colOff>14941</xdr:colOff>
      <xdr:row>8</xdr:row>
      <xdr:rowOff>141941</xdr:rowOff>
    </xdr:from>
    <xdr:to>
      <xdr:col>24</xdr:col>
      <xdr:colOff>51665</xdr:colOff>
      <xdr:row>11</xdr:row>
      <xdr:rowOff>86296</xdr:rowOff>
    </xdr:to>
    <xdr:sp macro="" textlink="">
      <xdr:nvSpPr>
        <xdr:cNvPr id="4" name="TextBox 3">
          <a:hlinkClick xmlns:r="http://schemas.openxmlformats.org/officeDocument/2006/relationships" r:id="rId3"/>
          <a:extLst>
            <a:ext uri="{FF2B5EF4-FFF2-40B4-BE49-F238E27FC236}">
              <a16:creationId xmlns:a16="http://schemas.microsoft.com/office/drawing/2014/main" id="{CA9DFDEF-9C1D-414F-870B-3AC07FDCA1F0}"/>
            </a:ext>
          </a:extLst>
        </xdr:cNvPr>
        <xdr:cNvSpPr txBox="1"/>
      </xdr:nvSpPr>
      <xdr:spPr>
        <a:xfrm>
          <a:off x="9749117" y="1651000"/>
          <a:ext cx="1359019" cy="474767"/>
        </a:xfrm>
        <a:prstGeom prst="rect">
          <a:avLst/>
        </a:prstGeom>
        <a:solidFill>
          <a:schemeClr val="bg2">
            <a:lumMod val="1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kern="1200">
              <a:solidFill>
                <a:schemeClr val="bg1"/>
              </a:solidFill>
            </a:rPr>
            <a:t>Back to Home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194235</xdr:colOff>
      <xdr:row>19</xdr:row>
      <xdr:rowOff>119530</xdr:rowOff>
    </xdr:from>
    <xdr:to>
      <xdr:col>26</xdr:col>
      <xdr:colOff>230960</xdr:colOff>
      <xdr:row>22</xdr:row>
      <xdr:rowOff>34003</xdr:rowOff>
    </xdr:to>
    <xdr:sp macro="" textlink="">
      <xdr:nvSpPr>
        <xdr:cNvPr id="2" name="TextBox 1">
          <a:hlinkClick xmlns:r="http://schemas.openxmlformats.org/officeDocument/2006/relationships" r:id="rId1"/>
          <a:extLst>
            <a:ext uri="{FF2B5EF4-FFF2-40B4-BE49-F238E27FC236}">
              <a16:creationId xmlns:a16="http://schemas.microsoft.com/office/drawing/2014/main" id="{2ACD3FBB-D862-4C79-A607-3318B89688A6}"/>
            </a:ext>
          </a:extLst>
        </xdr:cNvPr>
        <xdr:cNvSpPr txBox="1"/>
      </xdr:nvSpPr>
      <xdr:spPr>
        <a:xfrm>
          <a:off x="11078882" y="3563471"/>
          <a:ext cx="1359019" cy="474767"/>
        </a:xfrm>
        <a:prstGeom prst="rect">
          <a:avLst/>
        </a:prstGeom>
        <a:solidFill>
          <a:schemeClr val="bg2">
            <a:lumMod val="1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kern="1200">
              <a:solidFill>
                <a:schemeClr val="bg1"/>
              </a:solidFill>
            </a:rPr>
            <a:t>Back</a:t>
          </a:r>
          <a:r>
            <a:rPr lang="en-US" sz="1100" b="1" kern="1200" baseline="0">
              <a:solidFill>
                <a:schemeClr val="bg1"/>
              </a:solidFill>
            </a:rPr>
            <a:t> to Home</a:t>
          </a:r>
          <a:endParaRPr lang="en-US" sz="1100" b="1" kern="1200">
            <a:solidFill>
              <a:schemeClr val="bg1"/>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D169"/>
  <sheetViews>
    <sheetView showGridLines="0" tabSelected="1" zoomScaleNormal="100" zoomScaleSheetLayoutView="166" workbookViewId="0">
      <selection activeCell="H6" sqref="H6:T6"/>
    </sheetView>
  </sheetViews>
  <sheetFormatPr defaultColWidth="9.21875" defaultRowHeight="14.4" x14ac:dyDescent="0.3"/>
  <cols>
    <col min="1" max="1" width="6.109375" style="53" customWidth="1"/>
    <col min="2" max="2" width="2.77734375" style="3" customWidth="1"/>
    <col min="3" max="3" width="4.77734375" style="3" customWidth="1"/>
    <col min="4" max="4" width="7.88671875" style="3" customWidth="1"/>
    <col min="5" max="7" width="4.77734375" style="3" customWidth="1"/>
    <col min="8" max="8" width="20.77734375" style="3" customWidth="1"/>
    <col min="9" max="15" width="4.77734375" style="3" customWidth="1"/>
    <col min="16" max="16" width="2.77734375" style="3" customWidth="1"/>
    <col min="17" max="19" width="4.77734375" style="3" customWidth="1"/>
    <col min="20" max="20" width="7.21875" style="3" customWidth="1"/>
    <col min="21" max="23" width="9.21875" style="3"/>
    <col min="24" max="24" width="12.21875" style="3" customWidth="1"/>
    <col min="25" max="16384" width="9.21875" style="3"/>
  </cols>
  <sheetData>
    <row r="1" spans="1:30" x14ac:dyDescent="0.3">
      <c r="A1" s="247" t="s">
        <v>270</v>
      </c>
      <c r="B1" s="248"/>
      <c r="C1" s="248"/>
      <c r="D1" s="248"/>
      <c r="E1" s="280" t="s">
        <v>284</v>
      </c>
      <c r="F1" s="281"/>
      <c r="G1" s="281"/>
      <c r="H1" s="281"/>
      <c r="I1" s="281"/>
      <c r="J1" s="281"/>
      <c r="K1" s="281"/>
      <c r="L1" s="281"/>
      <c r="M1" s="281"/>
      <c r="N1" s="281"/>
      <c r="O1" s="281"/>
      <c r="P1" s="281"/>
      <c r="Q1" s="281"/>
      <c r="R1" s="281"/>
      <c r="S1" s="281"/>
      <c r="T1" s="282"/>
    </row>
    <row r="2" spans="1:30" x14ac:dyDescent="0.3">
      <c r="A2" s="249" t="s">
        <v>0</v>
      </c>
      <c r="B2" s="250"/>
      <c r="C2" s="250"/>
      <c r="D2" s="250"/>
      <c r="E2" s="271"/>
      <c r="F2" s="272"/>
      <c r="G2" s="272"/>
      <c r="H2" s="272"/>
      <c r="I2" s="272"/>
      <c r="J2" s="272"/>
      <c r="K2" s="272"/>
      <c r="L2" s="272"/>
      <c r="M2" s="272"/>
      <c r="N2" s="272"/>
      <c r="O2" s="272"/>
      <c r="P2" s="272"/>
      <c r="Q2" s="272"/>
      <c r="R2" s="272"/>
      <c r="S2" s="272"/>
      <c r="T2" s="273"/>
    </row>
    <row r="3" spans="1:30" x14ac:dyDescent="0.3">
      <c r="A3" s="255" t="s">
        <v>47</v>
      </c>
      <c r="B3" s="256"/>
      <c r="C3" s="256"/>
      <c r="D3" s="256"/>
      <c r="E3" s="256"/>
      <c r="F3" s="256"/>
      <c r="G3" s="256"/>
      <c r="H3" s="256"/>
      <c r="I3" s="256"/>
      <c r="J3" s="256"/>
      <c r="K3" s="256"/>
      <c r="L3" s="256"/>
      <c r="M3" s="256"/>
      <c r="N3" s="256"/>
      <c r="O3" s="256"/>
      <c r="P3" s="256"/>
      <c r="Q3" s="256"/>
      <c r="R3" s="256"/>
      <c r="S3" s="256"/>
      <c r="T3" s="256"/>
    </row>
    <row r="4" spans="1:30" x14ac:dyDescent="0.3">
      <c r="A4" s="276" t="s">
        <v>1</v>
      </c>
      <c r="B4" s="277"/>
      <c r="C4" s="277"/>
      <c r="D4" s="278"/>
      <c r="E4" s="274" t="s">
        <v>277</v>
      </c>
      <c r="F4" s="253"/>
      <c r="G4" s="253"/>
      <c r="H4" s="253"/>
      <c r="I4" s="254"/>
      <c r="J4" s="251" t="s">
        <v>2</v>
      </c>
      <c r="K4" s="251"/>
      <c r="L4" s="251"/>
      <c r="M4" s="251"/>
      <c r="N4" s="252">
        <v>45838</v>
      </c>
      <c r="O4" s="253"/>
      <c r="P4" s="253"/>
      <c r="Q4" s="253"/>
      <c r="R4" s="253"/>
      <c r="S4" s="253"/>
      <c r="T4" s="254"/>
      <c r="V4" s="3" t="s">
        <v>33</v>
      </c>
    </row>
    <row r="5" spans="1:30" ht="27.45" customHeight="1" x14ac:dyDescent="0.3">
      <c r="A5" s="77" t="s">
        <v>48</v>
      </c>
      <c r="B5" s="76"/>
      <c r="C5" s="76"/>
      <c r="D5" s="76"/>
      <c r="E5" s="76"/>
      <c r="F5" s="76"/>
      <c r="G5" s="76"/>
      <c r="H5" s="287" t="s">
        <v>128</v>
      </c>
      <c r="I5" s="287"/>
      <c r="J5" s="287"/>
      <c r="K5" s="287"/>
      <c r="L5" s="287"/>
      <c r="M5" s="287"/>
      <c r="N5" s="287"/>
      <c r="O5" s="287"/>
      <c r="P5" s="287"/>
      <c r="Q5" s="287"/>
      <c r="R5" s="287"/>
      <c r="S5" s="287"/>
      <c r="T5" s="288"/>
    </row>
    <row r="6" spans="1:30" ht="14.55" customHeight="1" x14ac:dyDescent="0.3">
      <c r="A6" s="78" t="s">
        <v>105</v>
      </c>
      <c r="B6" s="78"/>
      <c r="C6" s="78"/>
      <c r="D6" s="78"/>
      <c r="E6" s="78"/>
      <c r="F6" s="78"/>
      <c r="G6" s="78"/>
      <c r="H6" s="267" t="s">
        <v>55</v>
      </c>
      <c r="I6" s="268"/>
      <c r="J6" s="268"/>
      <c r="K6" s="268"/>
      <c r="L6" s="268"/>
      <c r="M6" s="268"/>
      <c r="N6" s="268"/>
      <c r="O6" s="268"/>
      <c r="P6" s="268"/>
      <c r="Q6" s="268"/>
      <c r="R6" s="268"/>
      <c r="S6" s="268"/>
      <c r="T6" s="269"/>
    </row>
    <row r="7" spans="1:30" ht="4.95" customHeight="1" x14ac:dyDescent="0.3">
      <c r="A7" s="54"/>
      <c r="B7" s="6"/>
      <c r="C7" s="6"/>
      <c r="D7" s="6"/>
      <c r="E7" s="6"/>
      <c r="F7" s="6"/>
      <c r="G7" s="6"/>
      <c r="H7" s="6"/>
      <c r="I7" s="7"/>
      <c r="J7" s="7"/>
      <c r="K7" s="7"/>
      <c r="L7" s="7"/>
      <c r="M7" s="7"/>
      <c r="N7" s="7"/>
      <c r="O7" s="7"/>
      <c r="P7" s="7"/>
      <c r="Q7" s="7"/>
      <c r="R7" s="7"/>
      <c r="S7" s="7"/>
      <c r="T7" s="7"/>
    </row>
    <row r="8" spans="1:30" x14ac:dyDescent="0.3">
      <c r="A8" s="227" t="s">
        <v>20</v>
      </c>
      <c r="B8" s="279"/>
      <c r="C8" s="279"/>
      <c r="D8" s="279"/>
      <c r="E8" s="279"/>
      <c r="F8" s="279"/>
      <c r="G8" s="279"/>
      <c r="H8" s="279"/>
      <c r="I8" s="279"/>
      <c r="J8" s="228"/>
      <c r="L8" s="227" t="s">
        <v>18</v>
      </c>
      <c r="M8" s="279"/>
      <c r="N8" s="279"/>
      <c r="O8" s="228"/>
      <c r="P8" s="7"/>
      <c r="Q8" s="227" t="s">
        <v>18</v>
      </c>
      <c r="R8" s="279"/>
      <c r="S8" s="279"/>
      <c r="T8" s="228"/>
    </row>
    <row r="9" spans="1:30" ht="9" customHeight="1" x14ac:dyDescent="0.3">
      <c r="A9" s="54"/>
      <c r="B9" s="7"/>
      <c r="C9" s="7"/>
      <c r="D9" s="7"/>
      <c r="E9" s="7"/>
      <c r="F9" s="7"/>
      <c r="G9" s="7"/>
      <c r="H9" s="7"/>
      <c r="I9" s="7"/>
      <c r="J9" s="7"/>
      <c r="L9" s="7"/>
      <c r="M9" s="7"/>
      <c r="N9" s="7"/>
      <c r="O9" s="7"/>
      <c r="P9" s="7"/>
      <c r="Q9" s="7"/>
      <c r="R9" s="7"/>
      <c r="S9" s="7"/>
      <c r="T9" s="7"/>
    </row>
    <row r="10" spans="1:30" x14ac:dyDescent="0.3">
      <c r="A10" s="91" t="s">
        <v>3</v>
      </c>
      <c r="B10" s="92" t="s">
        <v>253</v>
      </c>
      <c r="C10" s="93"/>
      <c r="D10" s="93"/>
      <c r="E10" s="93"/>
      <c r="F10" s="93"/>
      <c r="G10" s="93"/>
      <c r="H10" s="94"/>
      <c r="I10" s="61"/>
      <c r="J10" s="61"/>
      <c r="K10" s="10"/>
      <c r="L10" s="10"/>
      <c r="M10" s="10"/>
      <c r="N10" s="10"/>
      <c r="O10" s="10"/>
      <c r="P10" s="10"/>
      <c r="Q10" s="10"/>
      <c r="R10" s="10"/>
      <c r="S10" s="10"/>
      <c r="T10" s="11"/>
    </row>
    <row r="11" spans="1:30" x14ac:dyDescent="0.3">
      <c r="A11" s="55"/>
      <c r="C11" s="4" t="s">
        <v>68</v>
      </c>
      <c r="Q11" s="293"/>
      <c r="R11" s="293"/>
      <c r="S11" s="293"/>
      <c r="T11" s="293"/>
    </row>
    <row r="12" spans="1:30" x14ac:dyDescent="0.3">
      <c r="A12" s="55"/>
      <c r="C12" s="4"/>
      <c r="Q12" s="130"/>
      <c r="R12" s="130"/>
      <c r="S12" s="130"/>
      <c r="T12" s="131"/>
    </row>
    <row r="13" spans="1:30" x14ac:dyDescent="0.3">
      <c r="A13" s="55"/>
      <c r="C13" s="4" t="s">
        <v>5</v>
      </c>
      <c r="T13" s="12"/>
      <c r="W13" s="289"/>
      <c r="X13" s="289"/>
      <c r="Y13" s="289"/>
      <c r="Z13" s="289"/>
      <c r="AA13" s="289"/>
      <c r="AB13" s="289"/>
      <c r="AC13" s="289"/>
      <c r="AD13" s="289"/>
    </row>
    <row r="14" spans="1:30" x14ac:dyDescent="0.3">
      <c r="A14" s="55"/>
      <c r="D14" s="275" t="s">
        <v>211</v>
      </c>
      <c r="E14" s="275"/>
      <c r="F14" s="275"/>
      <c r="G14" s="275"/>
      <c r="H14" s="275"/>
      <c r="I14" s="275"/>
      <c r="J14" s="275"/>
      <c r="K14" s="275"/>
      <c r="L14" s="154">
        <v>0</v>
      </c>
      <c r="M14" s="154"/>
      <c r="N14" s="154"/>
      <c r="O14" s="154"/>
      <c r="T14" s="12"/>
      <c r="W14" s="289"/>
      <c r="X14" s="289"/>
      <c r="Y14" s="289"/>
      <c r="Z14" s="289"/>
      <c r="AA14" s="289"/>
      <c r="AB14" s="289"/>
      <c r="AC14" s="289"/>
      <c r="AD14" s="289"/>
    </row>
    <row r="15" spans="1:30" x14ac:dyDescent="0.3">
      <c r="A15" s="55"/>
      <c r="D15" s="233" t="s">
        <v>210</v>
      </c>
      <c r="E15" s="233"/>
      <c r="F15" s="233"/>
      <c r="G15" s="233"/>
      <c r="H15" s="233"/>
      <c r="I15" s="233"/>
      <c r="J15" s="233"/>
      <c r="K15" s="233"/>
      <c r="L15" s="154">
        <v>0</v>
      </c>
      <c r="M15" s="154"/>
      <c r="N15" s="154"/>
      <c r="O15" s="154"/>
      <c r="T15" s="12"/>
      <c r="W15" s="289"/>
      <c r="X15" s="289"/>
      <c r="Y15" s="289"/>
      <c r="Z15" s="289"/>
      <c r="AA15" s="289"/>
      <c r="AB15" s="289"/>
      <c r="AC15" s="289"/>
      <c r="AD15" s="289"/>
    </row>
    <row r="16" spans="1:30" x14ac:dyDescent="0.3">
      <c r="A16" s="55"/>
      <c r="D16" s="233" t="s">
        <v>124</v>
      </c>
      <c r="E16" s="233"/>
      <c r="F16" s="233"/>
      <c r="G16" s="233"/>
      <c r="H16" s="233"/>
      <c r="I16" s="233"/>
      <c r="J16" s="233"/>
      <c r="K16" s="233"/>
      <c r="L16" s="154">
        <v>0</v>
      </c>
      <c r="M16" s="154"/>
      <c r="N16" s="154"/>
      <c r="O16" s="154"/>
      <c r="T16" s="12"/>
      <c r="W16" s="53"/>
    </row>
    <row r="17" spans="1:30" x14ac:dyDescent="0.3">
      <c r="A17" s="55"/>
      <c r="D17" s="233" t="s">
        <v>213</v>
      </c>
      <c r="E17" s="233"/>
      <c r="F17" s="233"/>
      <c r="G17" s="233"/>
      <c r="H17" s="233"/>
      <c r="I17" s="233"/>
      <c r="J17" s="233"/>
      <c r="K17" s="233"/>
      <c r="L17" s="154"/>
      <c r="M17" s="154"/>
      <c r="N17" s="154"/>
      <c r="O17" s="154"/>
      <c r="T17" s="12"/>
      <c r="W17" s="53"/>
      <c r="X17" s="53"/>
      <c r="Y17" s="53"/>
      <c r="Z17" s="53"/>
      <c r="AA17" s="53"/>
      <c r="AB17" s="53"/>
      <c r="AC17" s="53"/>
      <c r="AD17" s="53"/>
    </row>
    <row r="18" spans="1:30" ht="14.55" customHeight="1" x14ac:dyDescent="0.3">
      <c r="A18" s="55"/>
      <c r="D18" s="233" t="s">
        <v>123</v>
      </c>
      <c r="E18" s="233"/>
      <c r="F18" s="233"/>
      <c r="G18" s="233"/>
      <c r="H18" s="233"/>
      <c r="I18" s="233"/>
      <c r="J18" s="233"/>
      <c r="K18" s="233"/>
      <c r="L18" s="154">
        <v>0</v>
      </c>
      <c r="M18" s="154"/>
      <c r="N18" s="154"/>
      <c r="O18" s="154"/>
      <c r="T18" s="12"/>
      <c r="W18" s="289"/>
      <c r="X18" s="289"/>
      <c r="Y18" s="289"/>
      <c r="Z18" s="289"/>
      <c r="AA18" s="289"/>
      <c r="AB18" s="289"/>
      <c r="AC18" s="289"/>
      <c r="AD18" s="289"/>
    </row>
    <row r="19" spans="1:30" ht="14.55" customHeight="1" x14ac:dyDescent="0.3">
      <c r="A19" s="55"/>
      <c r="D19" s="233" t="s">
        <v>212</v>
      </c>
      <c r="E19" s="233"/>
      <c r="F19" s="233"/>
      <c r="G19" s="233"/>
      <c r="H19" s="233"/>
      <c r="I19" s="233"/>
      <c r="J19" s="233"/>
      <c r="K19" s="233"/>
      <c r="L19" s="154">
        <v>0</v>
      </c>
      <c r="M19" s="154"/>
      <c r="N19" s="154"/>
      <c r="O19" s="154"/>
      <c r="T19" s="12"/>
      <c r="W19" s="290"/>
      <c r="X19" s="290"/>
      <c r="Y19" s="290"/>
      <c r="Z19" s="290"/>
      <c r="AA19" s="290"/>
      <c r="AB19" s="290"/>
      <c r="AC19" s="290"/>
      <c r="AD19" s="290"/>
    </row>
    <row r="20" spans="1:30" x14ac:dyDescent="0.3">
      <c r="A20" s="55"/>
      <c r="D20" s="270" t="s">
        <v>214</v>
      </c>
      <c r="E20" s="270"/>
      <c r="F20" s="270"/>
      <c r="G20" s="270"/>
      <c r="H20" s="270"/>
      <c r="I20" s="270"/>
      <c r="J20" s="270"/>
      <c r="K20" s="270"/>
      <c r="L20" s="154">
        <v>0</v>
      </c>
      <c r="M20" s="154"/>
      <c r="N20" s="154"/>
      <c r="O20" s="154"/>
      <c r="T20" s="12"/>
      <c r="W20" s="290"/>
      <c r="X20" s="290"/>
      <c r="Y20" s="290"/>
      <c r="Z20" s="290"/>
      <c r="AA20" s="290"/>
      <c r="AB20" s="290"/>
      <c r="AC20" s="290"/>
      <c r="AD20" s="290"/>
    </row>
    <row r="21" spans="1:30" x14ac:dyDescent="0.3">
      <c r="A21" s="55"/>
      <c r="D21" s="270" t="s">
        <v>278</v>
      </c>
      <c r="E21" s="270"/>
      <c r="F21" s="270"/>
      <c r="G21" s="270"/>
      <c r="H21" s="270"/>
      <c r="I21" s="270"/>
      <c r="J21" s="270"/>
      <c r="K21" s="270"/>
      <c r="L21" s="154">
        <v>0</v>
      </c>
      <c r="M21" s="154"/>
      <c r="N21" s="154"/>
      <c r="O21" s="154"/>
      <c r="T21" s="12"/>
      <c r="W21" s="289"/>
      <c r="X21" s="289"/>
      <c r="Y21" s="289"/>
      <c r="Z21" s="289"/>
      <c r="AA21" s="289"/>
      <c r="AB21" s="289"/>
      <c r="AC21" s="289"/>
      <c r="AD21" s="289"/>
    </row>
    <row r="22" spans="1:30" x14ac:dyDescent="0.3">
      <c r="A22" s="55"/>
      <c r="D22" s="233" t="s">
        <v>215</v>
      </c>
      <c r="E22" s="233"/>
      <c r="F22" s="233"/>
      <c r="G22" s="233"/>
      <c r="H22" s="233"/>
      <c r="I22" s="233"/>
      <c r="J22" s="233"/>
      <c r="K22" s="233"/>
      <c r="L22" s="154"/>
      <c r="M22" s="154"/>
      <c r="N22" s="154"/>
      <c r="O22" s="154"/>
      <c r="Q22" s="218">
        <f>SUM(L14:O22)</f>
        <v>0</v>
      </c>
      <c r="R22" s="218"/>
      <c r="S22" s="218"/>
      <c r="T22" s="218"/>
    </row>
    <row r="23" spans="1:30" x14ac:dyDescent="0.3">
      <c r="A23" s="55"/>
      <c r="T23" s="12"/>
    </row>
    <row r="24" spans="1:30" x14ac:dyDescent="0.3">
      <c r="A24" s="55"/>
      <c r="C24" s="4" t="s">
        <v>6</v>
      </c>
      <c r="T24" s="12"/>
    </row>
    <row r="25" spans="1:30" x14ac:dyDescent="0.3">
      <c r="A25" s="55"/>
      <c r="D25" s="233" t="s">
        <v>217</v>
      </c>
      <c r="E25" s="233"/>
      <c r="F25" s="233"/>
      <c r="G25" s="233"/>
      <c r="H25" s="233"/>
      <c r="I25" s="233"/>
      <c r="J25" s="233"/>
      <c r="K25" s="233"/>
      <c r="L25" s="154">
        <v>0</v>
      </c>
      <c r="M25" s="154"/>
      <c r="N25" s="154"/>
      <c r="O25" s="154"/>
      <c r="Q25" s="51"/>
      <c r="R25" s="51"/>
      <c r="S25" s="51"/>
      <c r="T25" s="52"/>
    </row>
    <row r="26" spans="1:30" x14ac:dyDescent="0.3">
      <c r="A26" s="55"/>
      <c r="D26" s="318" t="s">
        <v>216</v>
      </c>
      <c r="E26" s="318"/>
      <c r="F26" s="318"/>
      <c r="G26" s="318"/>
      <c r="H26" s="318"/>
      <c r="I26" s="318"/>
      <c r="J26" s="318"/>
      <c r="K26" s="318"/>
      <c r="L26" s="260">
        <f>'Fixed Asset as per 3rd Schedule'!Q30</f>
        <v>0</v>
      </c>
      <c r="M26" s="260"/>
      <c r="N26" s="260"/>
      <c r="O26" s="260"/>
      <c r="Q26" s="51"/>
      <c r="R26" s="51"/>
      <c r="S26" s="51"/>
      <c r="T26" s="52"/>
    </row>
    <row r="27" spans="1:30" x14ac:dyDescent="0.3">
      <c r="D27" s="314" t="s">
        <v>252</v>
      </c>
      <c r="E27" s="315"/>
      <c r="F27" s="315"/>
      <c r="G27" s="315"/>
      <c r="H27" s="315"/>
      <c r="I27" s="315"/>
      <c r="J27" s="315"/>
      <c r="K27" s="316"/>
      <c r="L27" s="154">
        <v>0</v>
      </c>
      <c r="M27" s="154"/>
      <c r="N27" s="154"/>
      <c r="O27" s="154"/>
      <c r="T27" s="67"/>
    </row>
    <row r="28" spans="1:30" x14ac:dyDescent="0.3">
      <c r="A28" s="55"/>
      <c r="D28" s="317" t="s">
        <v>36</v>
      </c>
      <c r="E28" s="317"/>
      <c r="F28" s="317"/>
      <c r="G28" s="317"/>
      <c r="H28" s="317"/>
      <c r="I28" s="317"/>
      <c r="J28" s="317"/>
      <c r="K28" s="317"/>
      <c r="L28" s="240">
        <f>Q139</f>
        <v>0</v>
      </c>
      <c r="M28" s="241"/>
      <c r="N28" s="241"/>
      <c r="O28" s="242"/>
      <c r="Q28" s="234">
        <f>-SUM(L25:O28)</f>
        <v>0</v>
      </c>
      <c r="R28" s="235"/>
      <c r="S28" s="235"/>
      <c r="T28" s="236"/>
    </row>
    <row r="29" spans="1:30" x14ac:dyDescent="0.3">
      <c r="A29" s="55"/>
      <c r="Q29" s="51"/>
      <c r="R29" s="51"/>
      <c r="S29" s="51"/>
      <c r="T29" s="52"/>
    </row>
    <row r="30" spans="1:30" x14ac:dyDescent="0.3">
      <c r="A30" s="55"/>
      <c r="C30" s="4" t="s">
        <v>224</v>
      </c>
      <c r="T30" s="12"/>
    </row>
    <row r="31" spans="1:30" x14ac:dyDescent="0.3">
      <c r="A31" s="55"/>
      <c r="C31" s="4"/>
      <c r="D31" s="243" t="s">
        <v>239</v>
      </c>
      <c r="E31" s="244"/>
      <c r="F31" s="244"/>
      <c r="G31" s="244"/>
      <c r="H31" s="244"/>
      <c r="I31" s="244"/>
      <c r="J31" s="244"/>
      <c r="K31" s="245"/>
      <c r="L31" s="154">
        <v>0</v>
      </c>
      <c r="M31" s="154"/>
      <c r="N31" s="154"/>
      <c r="O31" s="154"/>
      <c r="T31" s="12"/>
    </row>
    <row r="32" spans="1:30" x14ac:dyDescent="0.3">
      <c r="A32" s="55"/>
      <c r="D32" s="243" t="s">
        <v>221</v>
      </c>
      <c r="E32" s="244"/>
      <c r="F32" s="244"/>
      <c r="G32" s="244"/>
      <c r="H32" s="244"/>
      <c r="I32" s="244"/>
      <c r="J32" s="244"/>
      <c r="K32" s="245"/>
      <c r="L32" s="154">
        <v>0</v>
      </c>
      <c r="M32" s="154"/>
      <c r="N32" s="154"/>
      <c r="O32" s="154"/>
      <c r="T32" s="12"/>
    </row>
    <row r="33" spans="1:20" x14ac:dyDescent="0.3">
      <c r="A33" s="55"/>
      <c r="D33" s="319" t="s">
        <v>276</v>
      </c>
      <c r="E33" s="320"/>
      <c r="F33" s="320"/>
      <c r="G33" s="320"/>
      <c r="H33" s="320"/>
      <c r="I33" s="320"/>
      <c r="J33" s="320"/>
      <c r="K33" s="321"/>
      <c r="L33" s="154">
        <v>0</v>
      </c>
      <c r="M33" s="154"/>
      <c r="N33" s="154"/>
      <c r="O33" s="154"/>
      <c r="T33" s="12"/>
    </row>
    <row r="34" spans="1:20" ht="26.55" customHeight="1" x14ac:dyDescent="0.3">
      <c r="A34" s="55"/>
      <c r="D34" s="264" t="s">
        <v>279</v>
      </c>
      <c r="E34" s="265"/>
      <c r="F34" s="265"/>
      <c r="G34" s="265"/>
      <c r="H34" s="265"/>
      <c r="I34" s="265"/>
      <c r="J34" s="265"/>
      <c r="K34" s="266"/>
      <c r="L34" s="313">
        <v>0</v>
      </c>
      <c r="M34" s="313"/>
      <c r="N34" s="313"/>
      <c r="O34" s="313"/>
      <c r="T34" s="12"/>
    </row>
    <row r="35" spans="1:20" x14ac:dyDescent="0.3">
      <c r="A35" s="55"/>
      <c r="D35" s="243" t="s">
        <v>219</v>
      </c>
      <c r="E35" s="244"/>
      <c r="F35" s="244"/>
      <c r="G35" s="244"/>
      <c r="H35" s="244"/>
      <c r="I35" s="244"/>
      <c r="J35" s="244"/>
      <c r="K35" s="245"/>
      <c r="L35" s="154">
        <v>0</v>
      </c>
      <c r="M35" s="154"/>
      <c r="N35" s="154"/>
      <c r="O35" s="154"/>
      <c r="T35" s="12"/>
    </row>
    <row r="36" spans="1:20" x14ac:dyDescent="0.3">
      <c r="A36" s="55"/>
      <c r="D36" s="243" t="s">
        <v>220</v>
      </c>
      <c r="E36" s="244"/>
      <c r="F36" s="244"/>
      <c r="G36" s="244"/>
      <c r="H36" s="244"/>
      <c r="I36" s="244"/>
      <c r="J36" s="244"/>
      <c r="K36" s="245"/>
      <c r="L36" s="154">
        <v>0</v>
      </c>
      <c r="M36" s="154"/>
      <c r="N36" s="154"/>
      <c r="O36" s="154"/>
      <c r="T36" s="12"/>
    </row>
    <row r="37" spans="1:20" ht="25.05" customHeight="1" x14ac:dyDescent="0.3">
      <c r="A37" s="55"/>
      <c r="D37" s="310" t="s">
        <v>241</v>
      </c>
      <c r="E37" s="311"/>
      <c r="F37" s="311"/>
      <c r="G37" s="311"/>
      <c r="H37" s="311"/>
      <c r="I37" s="311"/>
      <c r="J37" s="311"/>
      <c r="K37" s="312"/>
      <c r="L37" s="154">
        <v>0</v>
      </c>
      <c r="M37" s="154"/>
      <c r="N37" s="154"/>
      <c r="O37" s="154"/>
      <c r="T37" s="12"/>
    </row>
    <row r="38" spans="1:20" x14ac:dyDescent="0.3">
      <c r="A38" s="55"/>
      <c r="D38" s="243" t="s">
        <v>242</v>
      </c>
      <c r="E38" s="244"/>
      <c r="F38" s="244"/>
      <c r="G38" s="244"/>
      <c r="H38" s="244"/>
      <c r="I38" s="244"/>
      <c r="J38" s="244"/>
      <c r="K38" s="245"/>
      <c r="L38" s="154"/>
      <c r="M38" s="154"/>
      <c r="N38" s="154"/>
      <c r="O38" s="154"/>
      <c r="T38" s="12"/>
    </row>
    <row r="39" spans="1:20" x14ac:dyDescent="0.3">
      <c r="A39" s="55"/>
      <c r="D39" s="297" t="s">
        <v>240</v>
      </c>
      <c r="E39" s="298"/>
      <c r="F39" s="298"/>
      <c r="G39" s="298"/>
      <c r="H39" s="298"/>
      <c r="I39" s="298"/>
      <c r="J39" s="298"/>
      <c r="K39" s="299"/>
      <c r="L39" s="154">
        <v>0</v>
      </c>
      <c r="M39" s="154"/>
      <c r="N39" s="154"/>
      <c r="O39" s="154"/>
      <c r="T39" s="12"/>
    </row>
    <row r="40" spans="1:20" x14ac:dyDescent="0.3">
      <c r="A40" s="55"/>
      <c r="D40" s="261" t="s">
        <v>243</v>
      </c>
      <c r="E40" s="262"/>
      <c r="F40" s="262"/>
      <c r="G40" s="262"/>
      <c r="H40" s="262"/>
      <c r="I40" s="262"/>
      <c r="J40" s="262"/>
      <c r="K40" s="263"/>
      <c r="L40" s="154">
        <v>0</v>
      </c>
      <c r="M40" s="154"/>
      <c r="N40" s="154"/>
      <c r="O40" s="154"/>
      <c r="Q40" s="234">
        <f>SUM(L31:O40)</f>
        <v>0</v>
      </c>
      <c r="R40" s="235"/>
      <c r="S40" s="235"/>
      <c r="T40" s="236"/>
    </row>
    <row r="41" spans="1:20" x14ac:dyDescent="0.3">
      <c r="A41" s="55"/>
      <c r="T41" s="11"/>
    </row>
    <row r="42" spans="1:20" x14ac:dyDescent="0.3">
      <c r="A42" s="55"/>
      <c r="C42" s="4" t="s">
        <v>7</v>
      </c>
      <c r="T42" s="12"/>
    </row>
    <row r="43" spans="1:20" x14ac:dyDescent="0.3">
      <c r="A43" s="55"/>
      <c r="D43" s="246" t="s">
        <v>247</v>
      </c>
      <c r="E43" s="246"/>
      <c r="F43" s="246"/>
      <c r="G43" s="246"/>
      <c r="H43" s="246"/>
      <c r="I43" s="246"/>
      <c r="J43" s="246"/>
      <c r="K43" s="246"/>
      <c r="L43" s="154">
        <v>0</v>
      </c>
      <c r="M43" s="154"/>
      <c r="N43" s="154"/>
      <c r="O43" s="154"/>
      <c r="T43" s="12"/>
    </row>
    <row r="44" spans="1:20" x14ac:dyDescent="0.3">
      <c r="A44" s="55"/>
      <c r="D44" s="246" t="s">
        <v>248</v>
      </c>
      <c r="E44" s="246"/>
      <c r="F44" s="246"/>
      <c r="G44" s="246"/>
      <c r="H44" s="246"/>
      <c r="I44" s="246"/>
      <c r="J44" s="246"/>
      <c r="K44" s="246"/>
      <c r="L44" s="154">
        <v>0</v>
      </c>
      <c r="M44" s="154"/>
      <c r="N44" s="154"/>
      <c r="O44" s="154"/>
      <c r="T44" s="12"/>
    </row>
    <row r="45" spans="1:20" x14ac:dyDescent="0.3">
      <c r="A45" s="55"/>
      <c r="D45" s="246" t="s">
        <v>249</v>
      </c>
      <c r="E45" s="246"/>
      <c r="F45" s="246"/>
      <c r="G45" s="246"/>
      <c r="H45" s="246"/>
      <c r="I45" s="246"/>
      <c r="J45" s="246"/>
      <c r="K45" s="246"/>
      <c r="L45" s="154">
        <v>0</v>
      </c>
      <c r="M45" s="154"/>
      <c r="N45" s="154"/>
      <c r="O45" s="154"/>
      <c r="T45" s="12"/>
    </row>
    <row r="46" spans="1:20" x14ac:dyDescent="0.3">
      <c r="A46" s="55"/>
      <c r="D46" s="322" t="s">
        <v>250</v>
      </c>
      <c r="E46" s="322"/>
      <c r="F46" s="322"/>
      <c r="G46" s="322"/>
      <c r="H46" s="322"/>
      <c r="I46" s="322"/>
      <c r="J46" s="322"/>
      <c r="K46" s="322"/>
      <c r="L46" s="154">
        <v>0</v>
      </c>
      <c r="M46" s="154"/>
      <c r="N46" s="154"/>
      <c r="O46" s="154"/>
      <c r="T46" s="12"/>
    </row>
    <row r="47" spans="1:20" x14ac:dyDescent="0.3">
      <c r="A47" s="55"/>
      <c r="Q47" s="234">
        <f>SUM(L43:O46)</f>
        <v>0</v>
      </c>
      <c r="R47" s="235"/>
      <c r="S47" s="235"/>
      <c r="T47" s="236"/>
    </row>
    <row r="48" spans="1:20" x14ac:dyDescent="0.3">
      <c r="A48" s="55"/>
      <c r="T48" s="12"/>
    </row>
    <row r="49" spans="1:26" x14ac:dyDescent="0.3">
      <c r="A49" s="55"/>
      <c r="C49" s="4" t="s">
        <v>238</v>
      </c>
      <c r="Q49" s="237">
        <f>SUM(Q12:T47)</f>
        <v>0</v>
      </c>
      <c r="R49" s="238"/>
      <c r="S49" s="238"/>
      <c r="T49" s="239"/>
    </row>
    <row r="50" spans="1:26" x14ac:dyDescent="0.3">
      <c r="A50" s="55"/>
      <c r="C50" s="4"/>
      <c r="D50" s="3" t="s">
        <v>8</v>
      </c>
      <c r="L50" s="234">
        <f>L17</f>
        <v>0</v>
      </c>
      <c r="M50" s="235"/>
      <c r="N50" s="235"/>
      <c r="O50" s="236"/>
      <c r="Q50" s="13"/>
      <c r="R50" s="13"/>
      <c r="S50" s="13"/>
      <c r="T50" s="14"/>
    </row>
    <row r="51" spans="1:26" x14ac:dyDescent="0.3">
      <c r="A51" s="55"/>
      <c r="D51" s="3" t="s">
        <v>19</v>
      </c>
      <c r="L51" s="234">
        <f>Q144</f>
        <v>0</v>
      </c>
      <c r="M51" s="235"/>
      <c r="N51" s="235"/>
      <c r="O51" s="236"/>
      <c r="T51" s="12"/>
    </row>
    <row r="52" spans="1:26" x14ac:dyDescent="0.3">
      <c r="A52" s="55"/>
      <c r="E52" s="3" t="s">
        <v>37</v>
      </c>
      <c r="Q52" s="234">
        <f>-MIN(L50:O51)</f>
        <v>0</v>
      </c>
      <c r="R52" s="235"/>
      <c r="S52" s="235"/>
      <c r="T52" s="236"/>
    </row>
    <row r="53" spans="1:26" x14ac:dyDescent="0.3">
      <c r="A53" s="55"/>
      <c r="C53" s="4" t="s">
        <v>222</v>
      </c>
      <c r="Q53" s="237">
        <f>SUM(Q49:T52)</f>
        <v>0</v>
      </c>
      <c r="R53" s="238"/>
      <c r="S53" s="238"/>
      <c r="T53" s="239"/>
    </row>
    <row r="54" spans="1:26" ht="8.5500000000000007" customHeight="1" x14ac:dyDescent="0.3">
      <c r="A54" s="55"/>
      <c r="Q54" s="13"/>
      <c r="R54" s="13"/>
      <c r="S54" s="13"/>
      <c r="T54" s="14"/>
    </row>
    <row r="55" spans="1:26" x14ac:dyDescent="0.3">
      <c r="A55" s="55"/>
      <c r="C55" s="4" t="s">
        <v>110</v>
      </c>
      <c r="L55" s="303"/>
      <c r="M55" s="303"/>
      <c r="N55" s="303"/>
      <c r="O55" s="303"/>
      <c r="T55" s="12"/>
    </row>
    <row r="56" spans="1:26" x14ac:dyDescent="0.3">
      <c r="D56" s="297" t="s">
        <v>234</v>
      </c>
      <c r="E56" s="298"/>
      <c r="F56" s="298"/>
      <c r="G56" s="298"/>
      <c r="H56" s="298"/>
      <c r="I56" s="298"/>
      <c r="J56" s="298"/>
      <c r="K56" s="299"/>
      <c r="L56" s="154">
        <v>0</v>
      </c>
      <c r="M56" s="154"/>
      <c r="N56" s="154"/>
      <c r="O56" s="154"/>
      <c r="T56" s="12"/>
    </row>
    <row r="57" spans="1:26" x14ac:dyDescent="0.3">
      <c r="D57" s="297" t="s">
        <v>235</v>
      </c>
      <c r="E57" s="298"/>
      <c r="F57" s="298"/>
      <c r="G57" s="298"/>
      <c r="H57" s="298"/>
      <c r="I57" s="298"/>
      <c r="J57" s="298"/>
      <c r="K57" s="299"/>
      <c r="L57" s="154">
        <v>0</v>
      </c>
      <c r="M57" s="154"/>
      <c r="N57" s="154"/>
      <c r="O57" s="154"/>
      <c r="T57" s="12"/>
    </row>
    <row r="58" spans="1:26" x14ac:dyDescent="0.3">
      <c r="D58" s="297" t="s">
        <v>236</v>
      </c>
      <c r="E58" s="298"/>
      <c r="F58" s="298"/>
      <c r="G58" s="298"/>
      <c r="H58" s="298"/>
      <c r="I58" s="298"/>
      <c r="J58" s="298"/>
      <c r="K58" s="299"/>
      <c r="L58" s="154">
        <v>0</v>
      </c>
      <c r="M58" s="154"/>
      <c r="N58" s="154"/>
      <c r="O58" s="154"/>
      <c r="T58" s="12"/>
    </row>
    <row r="59" spans="1:26" x14ac:dyDescent="0.3">
      <c r="D59" s="297" t="s">
        <v>4</v>
      </c>
      <c r="E59" s="298"/>
      <c r="F59" s="298"/>
      <c r="G59" s="298"/>
      <c r="H59" s="298"/>
      <c r="I59" s="298"/>
      <c r="J59" s="298"/>
      <c r="K59" s="299"/>
      <c r="L59" s="154">
        <v>0</v>
      </c>
      <c r="M59" s="154"/>
      <c r="N59" s="154"/>
      <c r="O59" s="154"/>
      <c r="T59" s="67"/>
    </row>
    <row r="60" spans="1:26" x14ac:dyDescent="0.3">
      <c r="D60" s="297" t="s">
        <v>244</v>
      </c>
      <c r="E60" s="298"/>
      <c r="F60" s="298"/>
      <c r="G60" s="298"/>
      <c r="H60" s="298"/>
      <c r="I60" s="298"/>
      <c r="J60" s="298"/>
      <c r="K60" s="299"/>
      <c r="L60" s="154">
        <v>0</v>
      </c>
      <c r="M60" s="154"/>
      <c r="N60" s="154"/>
      <c r="O60" s="154"/>
      <c r="Q60" s="218">
        <f>-SUM(L56:O60)</f>
        <v>0</v>
      </c>
      <c r="R60" s="218"/>
      <c r="S60" s="218"/>
      <c r="T60" s="218"/>
      <c r="U60" s="17"/>
      <c r="V60" s="17"/>
      <c r="W60" s="17"/>
      <c r="X60" s="17"/>
      <c r="Y60" s="17"/>
      <c r="Z60" s="17"/>
    </row>
    <row r="61" spans="1:26" ht="4.5" customHeight="1" x14ac:dyDescent="0.3">
      <c r="A61" s="55"/>
      <c r="L61" s="303"/>
      <c r="M61" s="303"/>
      <c r="N61" s="303"/>
      <c r="O61" s="303"/>
      <c r="T61" s="12"/>
    </row>
    <row r="62" spans="1:26" x14ac:dyDescent="0.3">
      <c r="A62" s="55"/>
      <c r="C62" s="4" t="s">
        <v>246</v>
      </c>
      <c r="L62" s="13"/>
      <c r="M62" s="13"/>
      <c r="N62" s="13"/>
      <c r="O62" s="13"/>
      <c r="Q62" s="218">
        <f>'Disposal List'!V35</f>
        <v>0</v>
      </c>
      <c r="R62" s="218"/>
      <c r="S62" s="218"/>
      <c r="T62" s="218"/>
    </row>
    <row r="63" spans="1:26" ht="6" customHeight="1" x14ac:dyDescent="0.3">
      <c r="A63" s="55"/>
      <c r="L63" s="13"/>
      <c r="M63" s="13"/>
      <c r="N63" s="13"/>
      <c r="O63" s="13"/>
      <c r="T63" s="12"/>
    </row>
    <row r="64" spans="1:26" x14ac:dyDescent="0.3">
      <c r="C64" s="4" t="s">
        <v>237</v>
      </c>
      <c r="D64" s="4" t="s">
        <v>254</v>
      </c>
      <c r="L64" s="300">
        <v>0</v>
      </c>
      <c r="M64" s="301"/>
      <c r="N64" s="301"/>
      <c r="O64" s="302"/>
      <c r="Q64" s="234">
        <f>L64</f>
        <v>0</v>
      </c>
      <c r="R64" s="235"/>
      <c r="S64" s="235"/>
      <c r="T64" s="236"/>
    </row>
    <row r="65" spans="1:24" s="17" customFormat="1" ht="7.05" customHeight="1" x14ac:dyDescent="0.3">
      <c r="A65" s="100"/>
      <c r="C65" s="101"/>
      <c r="D65" s="101"/>
      <c r="L65" s="102"/>
      <c r="M65" s="102"/>
      <c r="N65" s="102"/>
      <c r="O65" s="102"/>
      <c r="Q65" s="102"/>
      <c r="R65" s="102"/>
      <c r="S65" s="102"/>
      <c r="T65" s="103"/>
    </row>
    <row r="66" spans="1:24" x14ac:dyDescent="0.3">
      <c r="A66" s="56"/>
      <c r="B66" s="15"/>
      <c r="C66" s="9" t="s">
        <v>262</v>
      </c>
      <c r="D66" s="9"/>
      <c r="E66" s="15"/>
      <c r="F66" s="15"/>
      <c r="G66" s="15"/>
      <c r="H66" s="15"/>
      <c r="I66" s="15"/>
      <c r="J66" s="15"/>
      <c r="K66" s="15"/>
      <c r="L66" s="300">
        <v>0</v>
      </c>
      <c r="M66" s="301"/>
      <c r="N66" s="301"/>
      <c r="O66" s="302"/>
      <c r="P66" s="15"/>
      <c r="Q66" s="218">
        <f>L66</f>
        <v>0</v>
      </c>
      <c r="R66" s="218"/>
      <c r="S66" s="218"/>
      <c r="T66" s="218"/>
    </row>
    <row r="67" spans="1:24" x14ac:dyDescent="0.3">
      <c r="A67" s="88" t="s">
        <v>255</v>
      </c>
      <c r="B67" s="89"/>
      <c r="C67" s="90"/>
      <c r="D67" s="89"/>
      <c r="E67" s="89"/>
      <c r="F67" s="89"/>
      <c r="G67" s="89"/>
      <c r="H67" s="89"/>
      <c r="I67" s="89"/>
      <c r="J67" s="89"/>
      <c r="K67" s="89"/>
      <c r="L67" s="89"/>
      <c r="M67" s="89"/>
      <c r="N67" s="89"/>
      <c r="O67" s="89"/>
      <c r="P67" s="89"/>
      <c r="Q67" s="283">
        <f>Q53+Q60+Q62+Q64+Q66</f>
        <v>0</v>
      </c>
      <c r="R67" s="284"/>
      <c r="S67" s="284"/>
      <c r="T67" s="285"/>
    </row>
    <row r="68" spans="1:24" ht="5.55" customHeight="1" thickBot="1" x14ac:dyDescent="0.35"/>
    <row r="69" spans="1:24" x14ac:dyDescent="0.3">
      <c r="A69" s="95" t="s">
        <v>9</v>
      </c>
      <c r="B69" s="96" t="s">
        <v>233</v>
      </c>
      <c r="C69" s="97"/>
      <c r="D69" s="97"/>
      <c r="E69" s="97"/>
      <c r="F69" s="97"/>
      <c r="G69" s="97"/>
      <c r="H69" s="97"/>
      <c r="I69" s="97"/>
      <c r="J69" s="97"/>
      <c r="K69" s="86"/>
      <c r="L69" s="86"/>
      <c r="M69" s="86"/>
      <c r="N69" s="86"/>
      <c r="O69" s="86"/>
      <c r="P69" s="86"/>
      <c r="Q69" s="86"/>
      <c r="R69" s="86"/>
      <c r="S69" s="86"/>
      <c r="T69" s="87"/>
    </row>
    <row r="70" spans="1:24" ht="15" thickBot="1" x14ac:dyDescent="0.35">
      <c r="A70" s="59"/>
      <c r="B70" s="18"/>
      <c r="C70" s="232" t="str">
        <f>D56</f>
        <v>Interest on Bank Deposit &amp; Other Financial Assets</v>
      </c>
      <c r="D70" s="232"/>
      <c r="E70" s="232"/>
      <c r="F70" s="232"/>
      <c r="G70" s="232"/>
      <c r="H70" s="232"/>
      <c r="I70" s="232"/>
      <c r="J70" s="232"/>
      <c r="K70" s="18"/>
      <c r="L70" s="308">
        <f>L56</f>
        <v>0</v>
      </c>
      <c r="M70" s="309"/>
      <c r="N70" s="309"/>
      <c r="O70" s="309"/>
      <c r="P70" s="18"/>
      <c r="Q70" s="170">
        <f>L70</f>
        <v>0</v>
      </c>
      <c r="R70" s="171"/>
      <c r="S70" s="171"/>
      <c r="T70" s="172"/>
    </row>
    <row r="71" spans="1:24" ht="4.95" customHeight="1" thickBot="1" x14ac:dyDescent="0.35"/>
    <row r="72" spans="1:24" x14ac:dyDescent="0.3">
      <c r="A72" s="95" t="s">
        <v>10</v>
      </c>
      <c r="B72" s="96" t="s">
        <v>11</v>
      </c>
      <c r="C72" s="97"/>
      <c r="D72" s="97"/>
      <c r="E72" s="97"/>
      <c r="F72" s="97"/>
      <c r="G72" s="97"/>
      <c r="H72" s="97"/>
      <c r="I72" s="97"/>
      <c r="J72" s="97"/>
      <c r="K72" s="86"/>
      <c r="L72" s="86"/>
      <c r="M72" s="86"/>
      <c r="N72" s="86"/>
      <c r="O72" s="86"/>
      <c r="P72" s="86"/>
      <c r="Q72" s="86"/>
      <c r="R72" s="86"/>
      <c r="S72" s="86"/>
      <c r="T72" s="87"/>
      <c r="U72" s="17"/>
      <c r="V72" s="17"/>
      <c r="W72" s="17"/>
      <c r="X72" s="17"/>
    </row>
    <row r="73" spans="1:24" x14ac:dyDescent="0.3">
      <c r="A73" s="57"/>
      <c r="C73" s="129" t="s">
        <v>275</v>
      </c>
      <c r="L73" s="150">
        <f>'Disposal List'!T35</f>
        <v>0</v>
      </c>
      <c r="M73" s="151"/>
      <c r="N73" s="151"/>
      <c r="O73" s="151"/>
      <c r="T73" s="16"/>
    </row>
    <row r="74" spans="1:24" x14ac:dyDescent="0.3">
      <c r="A74" s="57"/>
      <c r="C74" s="3" t="str">
        <f>D58</f>
        <v>Capital Gain/(loss) on sale of Financial Asset</v>
      </c>
      <c r="L74" s="150">
        <f>L58</f>
        <v>0</v>
      </c>
      <c r="M74" s="151"/>
      <c r="N74" s="151"/>
      <c r="O74" s="151"/>
      <c r="T74" s="16"/>
    </row>
    <row r="75" spans="1:24" x14ac:dyDescent="0.3">
      <c r="A75" s="57"/>
      <c r="C75" s="107" t="s">
        <v>263</v>
      </c>
      <c r="D75" s="107"/>
      <c r="E75" s="107"/>
      <c r="F75" s="107"/>
      <c r="G75" s="107"/>
      <c r="H75" s="107"/>
      <c r="L75" s="300">
        <v>0</v>
      </c>
      <c r="M75" s="301"/>
      <c r="N75" s="301"/>
      <c r="O75" s="302"/>
      <c r="T75" s="16"/>
    </row>
    <row r="76" spans="1:24" ht="15" thickBot="1" x14ac:dyDescent="0.35">
      <c r="A76" s="59"/>
      <c r="B76" s="18"/>
      <c r="C76" s="22" t="s">
        <v>12</v>
      </c>
      <c r="D76" s="18"/>
      <c r="E76" s="18"/>
      <c r="F76" s="18"/>
      <c r="G76" s="18"/>
      <c r="H76" s="18"/>
      <c r="I76" s="18"/>
      <c r="J76" s="18"/>
      <c r="K76" s="18"/>
      <c r="L76" s="18"/>
      <c r="M76" s="18"/>
      <c r="N76" s="18"/>
      <c r="O76" s="18"/>
      <c r="P76" s="18"/>
      <c r="Q76" s="170">
        <f>SUM(L73:O75)</f>
        <v>0</v>
      </c>
      <c r="R76" s="171"/>
      <c r="S76" s="171"/>
      <c r="T76" s="172"/>
    </row>
    <row r="77" spans="1:24" ht="6.45" customHeight="1" thickBot="1" x14ac:dyDescent="0.35"/>
    <row r="78" spans="1:24" x14ac:dyDescent="0.3">
      <c r="A78" s="95" t="s">
        <v>13</v>
      </c>
      <c r="B78" s="96" t="s">
        <v>14</v>
      </c>
      <c r="C78" s="97"/>
      <c r="D78" s="97"/>
      <c r="E78" s="97"/>
      <c r="F78" s="97"/>
      <c r="G78" s="97"/>
      <c r="H78" s="97"/>
      <c r="I78" s="97"/>
      <c r="J78" s="97"/>
      <c r="K78" s="86"/>
      <c r="L78" s="86"/>
      <c r="M78" s="86"/>
      <c r="N78" s="86"/>
      <c r="O78" s="86"/>
      <c r="P78" s="86"/>
      <c r="Q78" s="86"/>
      <c r="R78" s="86"/>
      <c r="S78" s="86"/>
      <c r="T78" s="87"/>
    </row>
    <row r="79" spans="1:24" x14ac:dyDescent="0.3">
      <c r="A79" s="57"/>
      <c r="C79" s="3" t="s">
        <v>4</v>
      </c>
      <c r="L79" s="150">
        <f>L59</f>
        <v>0</v>
      </c>
      <c r="M79" s="151"/>
      <c r="N79" s="151"/>
      <c r="O79" s="151"/>
      <c r="T79" s="16"/>
    </row>
    <row r="80" spans="1:24" x14ac:dyDescent="0.3">
      <c r="A80" s="57"/>
      <c r="C80" s="3" t="s">
        <v>245</v>
      </c>
      <c r="L80" s="150">
        <f>L60</f>
        <v>0</v>
      </c>
      <c r="M80" s="151"/>
      <c r="N80" s="151"/>
      <c r="O80" s="151"/>
      <c r="T80" s="16"/>
    </row>
    <row r="81" spans="1:20" ht="15" thickBot="1" x14ac:dyDescent="0.35">
      <c r="A81" s="59"/>
      <c r="B81" s="18"/>
      <c r="C81" s="22" t="s">
        <v>15</v>
      </c>
      <c r="D81" s="18"/>
      <c r="E81" s="18"/>
      <c r="F81" s="18"/>
      <c r="G81" s="18"/>
      <c r="H81" s="18"/>
      <c r="I81" s="18"/>
      <c r="J81" s="18"/>
      <c r="K81" s="18"/>
      <c r="L81" s="18"/>
      <c r="M81" s="18"/>
      <c r="N81" s="18"/>
      <c r="O81" s="18"/>
      <c r="P81" s="18"/>
      <c r="Q81" s="170">
        <f>SUM(L79:O80)</f>
        <v>0</v>
      </c>
      <c r="R81" s="171"/>
      <c r="S81" s="171"/>
      <c r="T81" s="172"/>
    </row>
    <row r="82" spans="1:20" ht="6.45" customHeight="1" thickBot="1" x14ac:dyDescent="0.35"/>
    <row r="83" spans="1:20" ht="15" thickBot="1" x14ac:dyDescent="0.35">
      <c r="A83" s="98" t="s">
        <v>17</v>
      </c>
      <c r="B83" s="99" t="s">
        <v>16</v>
      </c>
      <c r="C83" s="99"/>
      <c r="D83" s="99"/>
      <c r="E83" s="99"/>
      <c r="F83" s="99"/>
      <c r="G83" s="99"/>
      <c r="H83" s="99"/>
      <c r="I83" s="99"/>
      <c r="J83" s="99"/>
      <c r="K83" s="99"/>
      <c r="L83" s="99"/>
      <c r="M83" s="99"/>
      <c r="N83" s="99"/>
      <c r="O83" s="99"/>
      <c r="P83" s="99"/>
      <c r="Q83" s="305">
        <f>SUM(Q67,Q70,Q76,Q81)</f>
        <v>0</v>
      </c>
      <c r="R83" s="306"/>
      <c r="S83" s="306"/>
      <c r="T83" s="307"/>
    </row>
    <row r="84" spans="1:20" ht="7.95" customHeight="1" x14ac:dyDescent="0.3"/>
    <row r="85" spans="1:20" ht="9" customHeight="1" x14ac:dyDescent="0.3"/>
    <row r="86" spans="1:20" x14ac:dyDescent="0.3">
      <c r="A86" s="219" t="s">
        <v>28</v>
      </c>
      <c r="B86" s="220"/>
      <c r="C86" s="220"/>
      <c r="D86" s="220"/>
      <c r="E86" s="220"/>
      <c r="F86" s="220"/>
      <c r="G86" s="220"/>
      <c r="H86" s="220"/>
      <c r="I86" s="220"/>
      <c r="J86" s="220"/>
      <c r="K86" s="220"/>
      <c r="L86" s="220"/>
      <c r="M86" s="220"/>
      <c r="N86" s="220"/>
      <c r="O86" s="220"/>
      <c r="P86" s="220"/>
      <c r="Q86" s="220"/>
      <c r="R86" s="220"/>
      <c r="S86" s="220"/>
      <c r="T86" s="221"/>
    </row>
    <row r="87" spans="1:20" x14ac:dyDescent="0.3">
      <c r="A87" s="55"/>
      <c r="T87" s="12"/>
    </row>
    <row r="88" spans="1:20" x14ac:dyDescent="0.3">
      <c r="A88" s="55"/>
      <c r="I88" s="227" t="s">
        <v>24</v>
      </c>
      <c r="J88" s="228"/>
      <c r="L88" s="194" t="s">
        <v>30</v>
      </c>
      <c r="M88" s="195"/>
      <c r="N88" s="195"/>
      <c r="O88" s="196"/>
      <c r="P88" s="10"/>
      <c r="Q88" s="194" t="s">
        <v>29</v>
      </c>
      <c r="R88" s="195"/>
      <c r="S88" s="195"/>
      <c r="T88" s="196"/>
    </row>
    <row r="89" spans="1:20" x14ac:dyDescent="0.3">
      <c r="A89" s="55" t="s">
        <v>253</v>
      </c>
      <c r="I89" s="229">
        <f>VLOOKUP(H5,'Rate &amp; Source'!B15:K32,7,FALSE)</f>
        <v>0.27500000000000002</v>
      </c>
      <c r="J89" s="230"/>
      <c r="L89" s="197">
        <f>Q67</f>
        <v>0</v>
      </c>
      <c r="M89" s="197"/>
      <c r="N89" s="197"/>
      <c r="O89" s="197"/>
      <c r="Q89" s="198">
        <f>IF(L89&lt;0,0,L89*I89)</f>
        <v>0</v>
      </c>
      <c r="R89" s="198"/>
      <c r="S89" s="198"/>
      <c r="T89" s="198"/>
    </row>
    <row r="90" spans="1:20" x14ac:dyDescent="0.3">
      <c r="A90" s="55" t="s">
        <v>60</v>
      </c>
      <c r="I90" s="229">
        <f>'Rate &amp; Source'!G39</f>
        <v>0.2</v>
      </c>
      <c r="J90" s="230"/>
      <c r="L90" s="197">
        <f>L59</f>
        <v>0</v>
      </c>
      <c r="M90" s="197"/>
      <c r="N90" s="197"/>
      <c r="O90" s="197"/>
      <c r="Q90" s="231">
        <f>IF(L90&lt;0,0,L90*I90)</f>
        <v>0</v>
      </c>
      <c r="R90" s="231"/>
      <c r="S90" s="231"/>
      <c r="T90" s="231"/>
    </row>
    <row r="91" spans="1:20" x14ac:dyDescent="0.3">
      <c r="A91" s="55" t="s">
        <v>223</v>
      </c>
      <c r="I91" s="229">
        <f>'Rate &amp; Source'!H40</f>
        <v>0.15</v>
      </c>
      <c r="J91" s="230"/>
      <c r="L91" s="224">
        <f>Q76</f>
        <v>0</v>
      </c>
      <c r="M91" s="225"/>
      <c r="N91" s="225"/>
      <c r="O91" s="226"/>
      <c r="Q91" s="198">
        <f>IF(L91&lt;0,0,L91*I91)</f>
        <v>0</v>
      </c>
      <c r="R91" s="198"/>
      <c r="S91" s="198"/>
      <c r="T91" s="198"/>
    </row>
    <row r="92" spans="1:20" x14ac:dyDescent="0.3">
      <c r="A92" s="55" t="s">
        <v>256</v>
      </c>
      <c r="I92" s="222">
        <f>VLOOKUP(H5,'Rate &amp; Source'!B15:K31,10,FALSE)</f>
        <v>0.27500000000000002</v>
      </c>
      <c r="J92" s="223"/>
      <c r="L92" s="224">
        <f>Q70+L80</f>
        <v>0</v>
      </c>
      <c r="M92" s="225"/>
      <c r="N92" s="225"/>
      <c r="O92" s="226"/>
      <c r="Q92" s="198">
        <f>IF(L92&lt;0,0,L92*I92)</f>
        <v>0</v>
      </c>
      <c r="R92" s="198"/>
      <c r="S92" s="198"/>
      <c r="T92" s="198"/>
    </row>
    <row r="93" spans="1:20" x14ac:dyDescent="0.3">
      <c r="A93" s="55" t="s">
        <v>225</v>
      </c>
      <c r="C93" s="119"/>
      <c r="D93" s="120" t="s">
        <v>272</v>
      </c>
      <c r="E93" s="119" t="s">
        <v>274</v>
      </c>
      <c r="I93" s="222">
        <f>IF(AND(D93="YES",H5='Rate &amp; Source'!B31),2.5%,VLOOKUP(H5,'Rate &amp; Source'!B15:L32,11,))</f>
        <v>0</v>
      </c>
      <c r="J93" s="223"/>
      <c r="L93" s="224">
        <f>IF(AND(D93="YES",H5='Rate &amp; Source'!B31),Q83,Q67)</f>
        <v>0</v>
      </c>
      <c r="M93" s="225"/>
      <c r="N93" s="225"/>
      <c r="O93" s="226"/>
      <c r="Q93" s="198">
        <f>IF(L93&lt;0,0,L93*I93)</f>
        <v>0</v>
      </c>
      <c r="R93" s="198"/>
      <c r="S93" s="198"/>
      <c r="T93" s="198"/>
    </row>
    <row r="94" spans="1:20" x14ac:dyDescent="0.3">
      <c r="A94" s="68" t="s">
        <v>257</v>
      </c>
      <c r="L94" s="192">
        <f>SUM(L89:O92)</f>
        <v>0</v>
      </c>
      <c r="M94" s="193"/>
      <c r="N94" s="193"/>
      <c r="O94" s="193"/>
      <c r="P94" s="15"/>
      <c r="Q94" s="192">
        <f>SUM(Q89:T93)</f>
        <v>0</v>
      </c>
      <c r="R94" s="193"/>
      <c r="S94" s="193"/>
      <c r="T94" s="193"/>
    </row>
    <row r="95" spans="1:20" ht="4.5" customHeight="1" x14ac:dyDescent="0.3">
      <c r="A95" s="68"/>
      <c r="L95" s="69"/>
      <c r="M95" s="7"/>
      <c r="N95" s="7"/>
      <c r="O95" s="7"/>
      <c r="Q95" s="69"/>
      <c r="R95" s="7"/>
      <c r="S95" s="7"/>
      <c r="T95" s="70"/>
    </row>
    <row r="96" spans="1:20" x14ac:dyDescent="0.3">
      <c r="A96" s="68" t="s">
        <v>103</v>
      </c>
      <c r="D96" s="120" t="s">
        <v>272</v>
      </c>
      <c r="E96" s="294" t="s">
        <v>273</v>
      </c>
      <c r="F96" s="295"/>
      <c r="G96" s="296"/>
      <c r="H96" s="121"/>
      <c r="I96" s="157">
        <f>IF(D96="NO",0,VLOOKUP(H5,'Rate &amp; Source'!B15:J31,8,FALSE))</f>
        <v>0</v>
      </c>
      <c r="J96" s="174"/>
      <c r="L96" s="189">
        <f>Q89</f>
        <v>0</v>
      </c>
      <c r="M96" s="190"/>
      <c r="N96" s="190"/>
      <c r="O96" s="191"/>
      <c r="Q96" s="145">
        <f>-MIN(H96*75%,L96*I96)</f>
        <v>0</v>
      </c>
      <c r="R96" s="146"/>
      <c r="S96" s="146"/>
      <c r="T96" s="147"/>
    </row>
    <row r="97" spans="1:20" ht="5.55" customHeight="1" x14ac:dyDescent="0.3">
      <c r="A97" s="68"/>
      <c r="L97" s="69"/>
      <c r="M97" s="7"/>
      <c r="N97" s="7"/>
      <c r="O97" s="7"/>
      <c r="Q97" s="69"/>
      <c r="R97" s="7"/>
      <c r="S97" s="7"/>
      <c r="T97" s="70"/>
    </row>
    <row r="98" spans="1:20" x14ac:dyDescent="0.3">
      <c r="A98" s="68" t="s">
        <v>107</v>
      </c>
      <c r="L98" s="69"/>
      <c r="M98" s="7"/>
      <c r="N98" s="7"/>
      <c r="O98" s="7"/>
      <c r="Q98" s="189">
        <f>Q94-Q96</f>
        <v>0</v>
      </c>
      <c r="R98" s="190"/>
      <c r="S98" s="190"/>
      <c r="T98" s="191"/>
    </row>
    <row r="99" spans="1:20" x14ac:dyDescent="0.3">
      <c r="A99" s="68"/>
      <c r="K99" s="30"/>
      <c r="L99" s="202" t="s">
        <v>66</v>
      </c>
      <c r="M99" s="203"/>
      <c r="N99" s="203"/>
      <c r="O99" s="204"/>
      <c r="Q99" s="69"/>
      <c r="R99" s="7"/>
      <c r="S99" s="7"/>
      <c r="T99" s="70"/>
    </row>
    <row r="100" spans="1:20" x14ac:dyDescent="0.3">
      <c r="A100" s="75" t="s">
        <v>120</v>
      </c>
      <c r="B100" s="71"/>
      <c r="C100" s="71"/>
      <c r="D100" s="71"/>
      <c r="E100" s="71"/>
      <c r="I100" s="157">
        <v>0.01</v>
      </c>
      <c r="J100" s="174"/>
      <c r="L100" s="199"/>
      <c r="M100" s="200"/>
      <c r="N100" s="200"/>
      <c r="O100" s="201"/>
      <c r="P100" s="79"/>
      <c r="Q100" s="191">
        <f>L100*I100</f>
        <v>0</v>
      </c>
      <c r="R100" s="205"/>
      <c r="S100" s="205"/>
      <c r="T100" s="205"/>
    </row>
    <row r="101" spans="1:20" x14ac:dyDescent="0.3">
      <c r="A101" s="55"/>
      <c r="T101" s="12"/>
    </row>
    <row r="102" spans="1:20" x14ac:dyDescent="0.3">
      <c r="A102" s="75" t="s">
        <v>271</v>
      </c>
      <c r="H102" s="110" t="s">
        <v>265</v>
      </c>
      <c r="I102" s="109" t="s">
        <v>264</v>
      </c>
      <c r="J102" s="108"/>
      <c r="K102" s="108"/>
      <c r="L102" s="163">
        <v>0</v>
      </c>
      <c r="M102" s="286"/>
      <c r="N102" s="286"/>
      <c r="O102" s="164"/>
      <c r="Q102" s="291">
        <f>MAX(L102,Q147)</f>
        <v>0</v>
      </c>
      <c r="R102" s="149"/>
      <c r="S102" s="149"/>
      <c r="T102" s="149"/>
    </row>
    <row r="103" spans="1:20" ht="4.95" customHeight="1" x14ac:dyDescent="0.3">
      <c r="A103" s="55"/>
      <c r="T103" s="12"/>
    </row>
    <row r="104" spans="1:20" x14ac:dyDescent="0.3">
      <c r="A104" s="68" t="s">
        <v>109</v>
      </c>
      <c r="B104" s="4"/>
      <c r="Q104" s="189">
        <f>MAX(Q98,Q102,Q100)</f>
        <v>0</v>
      </c>
      <c r="R104" s="187"/>
      <c r="S104" s="187"/>
      <c r="T104" s="188"/>
    </row>
    <row r="105" spans="1:20" ht="4.95" customHeight="1" x14ac:dyDescent="0.3">
      <c r="A105" s="55"/>
      <c r="T105" s="12"/>
    </row>
    <row r="106" spans="1:20" x14ac:dyDescent="0.3">
      <c r="A106" s="68" t="s">
        <v>121</v>
      </c>
      <c r="I106" s="326" t="s">
        <v>104</v>
      </c>
      <c r="J106" s="327"/>
      <c r="M106" s="139">
        <f>IF(I106="Yes",'Rate &amp; Source'!H41,0)</f>
        <v>0</v>
      </c>
      <c r="N106" s="140"/>
      <c r="Q106" s="328">
        <f>IF(I106="Yes",MAX((Q104*M106),500000),0)</f>
        <v>0</v>
      </c>
      <c r="R106" s="329"/>
      <c r="S106" s="329"/>
      <c r="T106" s="174"/>
    </row>
    <row r="107" spans="1:20" ht="4.5" customHeight="1" x14ac:dyDescent="0.3">
      <c r="A107" s="55"/>
      <c r="T107" s="12"/>
    </row>
    <row r="108" spans="1:20" x14ac:dyDescent="0.3">
      <c r="A108" s="68" t="s">
        <v>108</v>
      </c>
      <c r="Q108" s="189">
        <f>Q104+Q106</f>
        <v>0</v>
      </c>
      <c r="R108" s="187"/>
      <c r="S108" s="187"/>
      <c r="T108" s="188"/>
    </row>
    <row r="109" spans="1:20" ht="4.05" customHeight="1" x14ac:dyDescent="0.3">
      <c r="A109" s="55"/>
      <c r="T109" s="12"/>
    </row>
    <row r="110" spans="1:20" x14ac:dyDescent="0.3">
      <c r="A110" s="91" t="s">
        <v>31</v>
      </c>
      <c r="B110" s="93"/>
      <c r="C110" s="93"/>
      <c r="D110" s="93"/>
      <c r="E110" s="93"/>
      <c r="F110" s="93"/>
      <c r="G110" s="94"/>
      <c r="L110" s="141" t="s">
        <v>269</v>
      </c>
      <c r="M110" s="142"/>
      <c r="N110" s="142"/>
      <c r="O110" s="143"/>
      <c r="P110" s="17"/>
      <c r="Q110" s="136" t="s">
        <v>34</v>
      </c>
      <c r="R110" s="137"/>
      <c r="S110" s="137"/>
      <c r="T110" s="138"/>
    </row>
    <row r="111" spans="1:20" x14ac:dyDescent="0.3">
      <c r="A111" s="55" t="s">
        <v>119</v>
      </c>
      <c r="L111" s="144">
        <v>0</v>
      </c>
      <c r="M111" s="144"/>
      <c r="N111" s="144"/>
      <c r="O111" s="144"/>
      <c r="P111" s="17"/>
      <c r="Q111" s="144">
        <v>0</v>
      </c>
      <c r="R111" s="144"/>
      <c r="S111" s="144"/>
      <c r="T111" s="144"/>
    </row>
    <row r="112" spans="1:20" x14ac:dyDescent="0.3">
      <c r="A112" s="55" t="s">
        <v>32</v>
      </c>
      <c r="I112" s="3" t="s">
        <v>33</v>
      </c>
      <c r="L112" s="144">
        <v>0</v>
      </c>
      <c r="M112" s="144"/>
      <c r="N112" s="144"/>
      <c r="O112" s="144"/>
      <c r="P112" s="17"/>
      <c r="Q112" s="144">
        <v>0</v>
      </c>
      <c r="R112" s="144"/>
      <c r="S112" s="144"/>
      <c r="T112" s="144"/>
    </row>
    <row r="113" spans="1:20" x14ac:dyDescent="0.3">
      <c r="A113" s="55" t="s">
        <v>35</v>
      </c>
      <c r="L113" s="159">
        <v>0</v>
      </c>
      <c r="M113" s="160"/>
      <c r="N113" s="160"/>
      <c r="O113" s="161"/>
      <c r="P113" s="17"/>
      <c r="Q113" s="159">
        <v>0</v>
      </c>
      <c r="R113" s="160"/>
      <c r="S113" s="160"/>
      <c r="T113" s="161"/>
    </row>
    <row r="114" spans="1:20" x14ac:dyDescent="0.3">
      <c r="A114" s="68" t="s">
        <v>111</v>
      </c>
      <c r="P114" s="17"/>
      <c r="Q114" s="192">
        <f>SUM(Q111:T113)</f>
        <v>0</v>
      </c>
      <c r="R114" s="193"/>
      <c r="S114" s="193"/>
      <c r="T114" s="193"/>
    </row>
    <row r="115" spans="1:20" ht="5.55" customHeight="1" x14ac:dyDescent="0.3">
      <c r="A115" s="55"/>
      <c r="T115" s="12"/>
    </row>
    <row r="116" spans="1:20" x14ac:dyDescent="0.3">
      <c r="A116" s="68" t="s">
        <v>267</v>
      </c>
      <c r="Q116" s="292">
        <f>Q108-Q114</f>
        <v>0</v>
      </c>
      <c r="R116" s="205"/>
      <c r="S116" s="205"/>
      <c r="T116" s="205"/>
    </row>
    <row r="117" spans="1:20" ht="4.05" customHeight="1" x14ac:dyDescent="0.3">
      <c r="A117" s="68"/>
      <c r="Q117" s="72"/>
      <c r="R117" s="66"/>
      <c r="S117" s="66"/>
      <c r="T117" s="73"/>
    </row>
    <row r="118" spans="1:20" x14ac:dyDescent="0.3">
      <c r="A118" s="133" t="s">
        <v>226</v>
      </c>
      <c r="B118" s="134"/>
      <c r="C118" s="134"/>
      <c r="D118" s="134"/>
      <c r="E118" s="134"/>
      <c r="F118" s="134"/>
      <c r="G118" s="134"/>
      <c r="H118" s="135" t="s">
        <v>251</v>
      </c>
      <c r="I118" s="163">
        <v>0</v>
      </c>
      <c r="J118" s="164"/>
      <c r="K118" s="51" t="s">
        <v>228</v>
      </c>
      <c r="L118" s="165">
        <v>0.02</v>
      </c>
      <c r="M118" s="166"/>
      <c r="N118" s="74" t="s">
        <v>227</v>
      </c>
      <c r="O118" s="118">
        <f>I118*L118</f>
        <v>0</v>
      </c>
      <c r="Q118" s="189">
        <f>Q116*(I118*L118)</f>
        <v>0</v>
      </c>
      <c r="R118" s="190"/>
      <c r="S118" s="190"/>
      <c r="T118" s="191"/>
    </row>
    <row r="119" spans="1:20" ht="5.55" customHeight="1" x14ac:dyDescent="0.3">
      <c r="A119" s="68"/>
      <c r="Q119" s="72"/>
      <c r="R119" s="66"/>
      <c r="S119" s="66"/>
      <c r="T119" s="73"/>
    </row>
    <row r="120" spans="1:20" x14ac:dyDescent="0.3">
      <c r="A120" s="112" t="s">
        <v>268</v>
      </c>
      <c r="B120" s="15"/>
      <c r="C120" s="15"/>
      <c r="D120" s="15"/>
      <c r="E120" s="15"/>
      <c r="F120" s="15"/>
      <c r="G120" s="15"/>
      <c r="H120" s="111" t="s">
        <v>266</v>
      </c>
      <c r="I120" s="163"/>
      <c r="J120" s="286"/>
      <c r="K120" s="286"/>
      <c r="L120" s="286"/>
      <c r="M120" s="286"/>
      <c r="N120" s="286"/>
      <c r="O120" s="164"/>
      <c r="P120" s="15"/>
      <c r="Q120" s="202">
        <f>Q116+Q118</f>
        <v>0</v>
      </c>
      <c r="R120" s="279"/>
      <c r="S120" s="279"/>
      <c r="T120" s="228"/>
    </row>
    <row r="121" spans="1:20" ht="15" thickBot="1" x14ac:dyDescent="0.35"/>
    <row r="122" spans="1:20" x14ac:dyDescent="0.3">
      <c r="A122" s="177" t="s">
        <v>112</v>
      </c>
      <c r="B122" s="178"/>
      <c r="C122" s="178"/>
      <c r="D122" s="178"/>
      <c r="E122" s="178"/>
      <c r="F122" s="178"/>
      <c r="G122" s="178"/>
      <c r="H122" s="178"/>
      <c r="I122" s="178"/>
      <c r="J122" s="178"/>
      <c r="K122" s="178"/>
      <c r="L122" s="178"/>
      <c r="M122" s="178"/>
      <c r="N122" s="178"/>
      <c r="O122" s="178"/>
      <c r="P122" s="178"/>
      <c r="Q122" s="178"/>
      <c r="R122" s="178"/>
      <c r="S122" s="178"/>
      <c r="T122" s="179"/>
    </row>
    <row r="123" spans="1:20" x14ac:dyDescent="0.3">
      <c r="A123" s="113">
        <v>1</v>
      </c>
      <c r="B123" s="114" t="s">
        <v>38</v>
      </c>
      <c r="C123" s="90"/>
      <c r="D123" s="115"/>
      <c r="E123" s="115"/>
      <c r="F123" s="115"/>
      <c r="G123" s="115"/>
      <c r="T123" s="19"/>
    </row>
    <row r="124" spans="1:20" x14ac:dyDescent="0.3">
      <c r="A124" s="58"/>
      <c r="B124" s="4"/>
      <c r="D124" s="183" t="s">
        <v>106</v>
      </c>
      <c r="E124" s="184"/>
      <c r="F124" s="184"/>
      <c r="G124" s="184"/>
      <c r="H124" s="185"/>
      <c r="I124" s="323" t="str">
        <f>H6</f>
        <v>Other-turnover up to 5 crore</v>
      </c>
      <c r="J124" s="324"/>
      <c r="K124" s="324"/>
      <c r="L124" s="324"/>
      <c r="M124" s="324"/>
      <c r="N124" s="324"/>
      <c r="O124" s="324"/>
      <c r="P124" s="324"/>
      <c r="Q124" s="324"/>
      <c r="R124" s="324"/>
      <c r="S124" s="324"/>
      <c r="T124" s="325"/>
    </row>
    <row r="125" spans="1:20" x14ac:dyDescent="0.3">
      <c r="A125" s="58"/>
      <c r="B125" s="4"/>
      <c r="C125" s="4"/>
      <c r="E125" s="4"/>
      <c r="F125" s="186" t="s">
        <v>281</v>
      </c>
      <c r="G125" s="187"/>
      <c r="H125" s="187"/>
      <c r="I125" s="187"/>
      <c r="J125" s="187"/>
      <c r="K125" s="187"/>
      <c r="L125" s="187"/>
      <c r="M125" s="187"/>
      <c r="N125" s="187"/>
      <c r="O125" s="188"/>
      <c r="Q125" s="199"/>
      <c r="R125" s="200"/>
      <c r="S125" s="200"/>
      <c r="T125" s="201"/>
    </row>
    <row r="126" spans="1:20" ht="7.05" customHeight="1" x14ac:dyDescent="0.3">
      <c r="A126" s="58"/>
      <c r="B126" s="4"/>
      <c r="C126" s="4"/>
      <c r="D126" s="4"/>
      <c r="E126" s="4"/>
      <c r="F126" s="4"/>
      <c r="G126" s="4"/>
      <c r="T126" s="16"/>
    </row>
    <row r="127" spans="1:20" x14ac:dyDescent="0.3">
      <c r="A127" s="57"/>
      <c r="I127" s="136" t="s">
        <v>24</v>
      </c>
      <c r="J127" s="138"/>
      <c r="K127" s="10"/>
      <c r="L127" s="136" t="s">
        <v>44</v>
      </c>
      <c r="M127" s="137"/>
      <c r="N127" s="137"/>
      <c r="O127" s="138"/>
      <c r="P127" s="10"/>
      <c r="Q127" s="136" t="s">
        <v>25</v>
      </c>
      <c r="R127" s="137"/>
      <c r="S127" s="137"/>
      <c r="T127" s="153"/>
    </row>
    <row r="128" spans="1:20" x14ac:dyDescent="0.3">
      <c r="A128" s="57"/>
      <c r="B128" s="4" t="s">
        <v>39</v>
      </c>
      <c r="C128" s="3" t="s">
        <v>123</v>
      </c>
      <c r="I128" s="157">
        <f>VLOOKUP(H6,'Rate &amp; Source'!B3:H11,7,FALSE)</f>
        <v>5.0000000000000001E-3</v>
      </c>
      <c r="J128" s="158"/>
      <c r="L128" s="150">
        <f>Q125*I128</f>
        <v>0</v>
      </c>
      <c r="M128" s="151"/>
      <c r="N128" s="151"/>
      <c r="O128" s="151"/>
      <c r="Q128" s="150">
        <f>MIN(L128,L18)</f>
        <v>0</v>
      </c>
      <c r="R128" s="151"/>
      <c r="S128" s="151"/>
      <c r="T128" s="152"/>
    </row>
    <row r="129" spans="1:23" x14ac:dyDescent="0.3">
      <c r="A129" s="57"/>
      <c r="B129" s="4" t="s">
        <v>40</v>
      </c>
      <c r="C129" s="3" t="s">
        <v>124</v>
      </c>
      <c r="I129" s="157">
        <v>5.0000000000000001E-3</v>
      </c>
      <c r="J129" s="158"/>
      <c r="L129" s="150">
        <f>Q125*I129</f>
        <v>0</v>
      </c>
      <c r="M129" s="151"/>
      <c r="N129" s="151"/>
      <c r="O129" s="151"/>
      <c r="Q129" s="150">
        <f>MIN(L129,L16)</f>
        <v>0</v>
      </c>
      <c r="R129" s="151"/>
      <c r="S129" s="151"/>
      <c r="T129" s="152"/>
    </row>
    <row r="130" spans="1:23" x14ac:dyDescent="0.3">
      <c r="A130" s="57"/>
      <c r="B130" s="4" t="s">
        <v>41</v>
      </c>
      <c r="C130" s="3" t="s">
        <v>212</v>
      </c>
      <c r="I130" s="157">
        <v>5.0000000000000001E-3</v>
      </c>
      <c r="J130" s="158"/>
      <c r="L130" s="150">
        <f>Q125*I130</f>
        <v>0</v>
      </c>
      <c r="M130" s="151"/>
      <c r="N130" s="151"/>
      <c r="O130" s="151"/>
      <c r="Q130" s="150">
        <f>MIN(L130,L19)</f>
        <v>0</v>
      </c>
      <c r="R130" s="151"/>
      <c r="S130" s="151"/>
      <c r="T130" s="152"/>
    </row>
    <row r="131" spans="1:23" ht="4.95" customHeight="1" x14ac:dyDescent="0.3">
      <c r="A131" s="57"/>
      <c r="T131" s="16"/>
    </row>
    <row r="132" spans="1:23" x14ac:dyDescent="0.3">
      <c r="A132" s="57"/>
      <c r="F132" s="186" t="s">
        <v>282</v>
      </c>
      <c r="G132" s="187"/>
      <c r="H132" s="187"/>
      <c r="I132" s="187"/>
      <c r="J132" s="187"/>
      <c r="K132" s="187"/>
      <c r="L132" s="187"/>
      <c r="M132" s="187"/>
      <c r="N132" s="187"/>
      <c r="O132" s="188"/>
      <c r="Q132" s="257">
        <f>Q11-Q60</f>
        <v>0</v>
      </c>
      <c r="R132" s="258"/>
      <c r="S132" s="258"/>
      <c r="T132" s="259"/>
    </row>
    <row r="133" spans="1:23" ht="4.5" customHeight="1" x14ac:dyDescent="0.3">
      <c r="A133" s="57"/>
      <c r="F133" s="4"/>
      <c r="G133" s="4"/>
      <c r="Q133" s="20"/>
      <c r="R133" s="20"/>
      <c r="S133" s="20"/>
      <c r="T133" s="21"/>
    </row>
    <row r="134" spans="1:23" x14ac:dyDescent="0.3">
      <c r="A134" s="57"/>
      <c r="I134" s="136" t="s">
        <v>24</v>
      </c>
      <c r="J134" s="138"/>
      <c r="K134" s="10"/>
      <c r="L134" s="167" t="s">
        <v>44</v>
      </c>
      <c r="M134" s="168"/>
      <c r="N134" s="168"/>
      <c r="O134" s="169"/>
      <c r="P134" s="10"/>
      <c r="Q134" s="136" t="s">
        <v>25</v>
      </c>
      <c r="R134" s="137"/>
      <c r="S134" s="137"/>
      <c r="T134" s="153"/>
    </row>
    <row r="135" spans="1:23" x14ac:dyDescent="0.3">
      <c r="A135" s="57"/>
      <c r="B135" s="4" t="s">
        <v>42</v>
      </c>
      <c r="C135" s="3" t="s">
        <v>210</v>
      </c>
      <c r="I135" s="157">
        <v>0.1</v>
      </c>
      <c r="J135" s="158"/>
      <c r="L135" s="150">
        <f>IF(Q132&lt;0,0,$Q$132*I135)</f>
        <v>0</v>
      </c>
      <c r="M135" s="151"/>
      <c r="N135" s="151"/>
      <c r="O135" s="151"/>
      <c r="Q135" s="150">
        <f>MIN(L135,L15)</f>
        <v>0</v>
      </c>
      <c r="R135" s="151"/>
      <c r="S135" s="151"/>
      <c r="T135" s="152"/>
    </row>
    <row r="136" spans="1:23" x14ac:dyDescent="0.3">
      <c r="A136" s="57"/>
      <c r="B136" s="206" t="s">
        <v>43</v>
      </c>
      <c r="C136" s="207" t="s">
        <v>211</v>
      </c>
      <c r="D136" s="207"/>
      <c r="E136" s="207"/>
      <c r="F136" s="207"/>
      <c r="G136" s="207"/>
      <c r="H136" s="132" t="s">
        <v>280</v>
      </c>
      <c r="I136" s="208">
        <v>0.06</v>
      </c>
      <c r="J136" s="209"/>
      <c r="K136" s="17"/>
      <c r="L136" s="210">
        <f>I136*Q125</f>
        <v>0</v>
      </c>
      <c r="M136" s="211"/>
      <c r="N136" s="211"/>
      <c r="O136" s="211"/>
      <c r="P136" s="17"/>
      <c r="Q136" s="212">
        <f>MIN(L136,O137,L14)</f>
        <v>0</v>
      </c>
      <c r="R136" s="213"/>
      <c r="S136" s="213"/>
      <c r="T136" s="214"/>
    </row>
    <row r="137" spans="1:23" x14ac:dyDescent="0.3">
      <c r="A137" s="57"/>
      <c r="B137" s="206"/>
      <c r="C137" s="207"/>
      <c r="D137" s="207"/>
      <c r="E137" s="207"/>
      <c r="F137" s="207"/>
      <c r="G137" s="207"/>
      <c r="H137" s="132" t="s">
        <v>283</v>
      </c>
      <c r="I137" s="208">
        <v>0.15</v>
      </c>
      <c r="J137" s="209"/>
      <c r="K137" s="17"/>
      <c r="L137" s="210">
        <f>I137*Q132</f>
        <v>0</v>
      </c>
      <c r="M137" s="211"/>
      <c r="N137" s="211"/>
      <c r="O137" s="211"/>
      <c r="P137" s="17"/>
      <c r="Q137" s="215"/>
      <c r="R137" s="216"/>
      <c r="S137" s="216"/>
      <c r="T137" s="217"/>
    </row>
    <row r="138" spans="1:23" ht="7.5" customHeight="1" x14ac:dyDescent="0.3">
      <c r="A138" s="57"/>
      <c r="T138" s="16"/>
    </row>
    <row r="139" spans="1:23" x14ac:dyDescent="0.3">
      <c r="A139" s="137" t="s">
        <v>45</v>
      </c>
      <c r="B139" s="137"/>
      <c r="C139" s="137"/>
      <c r="D139" s="137"/>
      <c r="E139" s="137"/>
      <c r="F139" s="137"/>
      <c r="G139" s="137"/>
      <c r="H139" s="137"/>
      <c r="I139" s="137"/>
      <c r="J139" s="137"/>
      <c r="K139" s="137"/>
      <c r="L139" s="137"/>
      <c r="M139" s="137"/>
      <c r="N139" s="137"/>
      <c r="O139" s="138"/>
      <c r="P139" s="15"/>
      <c r="Q139" s="180">
        <f>SUM(Q128:T130,Q135:T137)</f>
        <v>0</v>
      </c>
      <c r="R139" s="181"/>
      <c r="S139" s="181"/>
      <c r="T139" s="182"/>
    </row>
    <row r="140" spans="1:23" ht="5.55" customHeight="1" x14ac:dyDescent="0.3">
      <c r="A140" s="57"/>
      <c r="T140" s="16"/>
    </row>
    <row r="141" spans="1:23" x14ac:dyDescent="0.3">
      <c r="A141" s="116">
        <f>A123+1</f>
        <v>2</v>
      </c>
      <c r="B141" s="117" t="s">
        <v>21</v>
      </c>
      <c r="C141" s="93"/>
      <c r="D141" s="93"/>
      <c r="E141" s="93"/>
      <c r="F141" s="93"/>
      <c r="G141" s="94"/>
      <c r="H141" s="10"/>
      <c r="I141" s="136" t="s">
        <v>24</v>
      </c>
      <c r="J141" s="138"/>
      <c r="K141" s="10"/>
      <c r="L141" s="167" t="s">
        <v>26</v>
      </c>
      <c r="M141" s="168"/>
      <c r="N141" s="168"/>
      <c r="O141" s="169"/>
      <c r="P141" s="10"/>
      <c r="Q141" s="136" t="s">
        <v>218</v>
      </c>
      <c r="R141" s="137"/>
      <c r="S141" s="137"/>
      <c r="T141" s="153"/>
    </row>
    <row r="142" spans="1:23" x14ac:dyDescent="0.3">
      <c r="A142" s="57"/>
      <c r="C142" s="3" t="s">
        <v>22</v>
      </c>
      <c r="I142" s="173">
        <v>0.04</v>
      </c>
      <c r="J142" s="174"/>
      <c r="L142" s="162">
        <f>IF(Q49&lt;0,0,MIN(Q49,1000000))</f>
        <v>0</v>
      </c>
      <c r="M142" s="162"/>
      <c r="N142" s="162"/>
      <c r="O142" s="162"/>
      <c r="Q142" s="150">
        <f>L142*I142</f>
        <v>0</v>
      </c>
      <c r="R142" s="151"/>
      <c r="S142" s="151"/>
      <c r="T142" s="152"/>
    </row>
    <row r="143" spans="1:23" x14ac:dyDescent="0.3">
      <c r="A143" s="57"/>
      <c r="C143" s="3" t="s">
        <v>23</v>
      </c>
      <c r="I143" s="175">
        <v>0.02</v>
      </c>
      <c r="J143" s="176"/>
      <c r="L143" s="162">
        <f>IF(Q49&lt;0,0,IF(Q49&gt;1000000,(Q49-1000000),0))</f>
        <v>0</v>
      </c>
      <c r="M143" s="162"/>
      <c r="N143" s="162"/>
      <c r="O143" s="162"/>
      <c r="Q143" s="150">
        <f>L143*I143</f>
        <v>0</v>
      </c>
      <c r="R143" s="151"/>
      <c r="S143" s="151"/>
      <c r="T143" s="152"/>
      <c r="W143" s="3" t="s">
        <v>33</v>
      </c>
    </row>
    <row r="144" spans="1:23" ht="15" thickBot="1" x14ac:dyDescent="0.35">
      <c r="A144" s="59"/>
      <c r="B144" s="18"/>
      <c r="C144" s="22" t="s">
        <v>27</v>
      </c>
      <c r="D144" s="18"/>
      <c r="E144" s="18"/>
      <c r="F144" s="18"/>
      <c r="G144" s="18"/>
      <c r="H144" s="18"/>
      <c r="I144" s="18"/>
      <c r="J144" s="18"/>
      <c r="K144" s="18"/>
      <c r="L144" s="170">
        <f>SUM(L142:O143)</f>
        <v>0</v>
      </c>
      <c r="M144" s="171"/>
      <c r="N144" s="171"/>
      <c r="O144" s="171"/>
      <c r="P144" s="18"/>
      <c r="Q144" s="170">
        <f>SUM(Q142:T143)</f>
        <v>0</v>
      </c>
      <c r="R144" s="171"/>
      <c r="S144" s="171"/>
      <c r="T144" s="172"/>
    </row>
    <row r="147" spans="1:20" x14ac:dyDescent="0.3">
      <c r="A147" s="136" t="s">
        <v>113</v>
      </c>
      <c r="B147" s="137"/>
      <c r="C147" s="137"/>
      <c r="D147" s="137"/>
      <c r="E147" s="137"/>
      <c r="F147" s="137"/>
      <c r="G147" s="137"/>
      <c r="H147" s="137"/>
      <c r="I147" s="137"/>
      <c r="J147" s="137"/>
      <c r="K147" s="137"/>
      <c r="L147" s="137"/>
      <c r="M147" s="137"/>
      <c r="N147" s="137"/>
      <c r="O147" s="137"/>
      <c r="P147" s="138"/>
      <c r="Q147" s="155">
        <f>SUM(Q149:T169)</f>
        <v>0</v>
      </c>
      <c r="R147" s="156"/>
      <c r="S147" s="156"/>
      <c r="T147" s="156"/>
    </row>
    <row r="148" spans="1:20" x14ac:dyDescent="0.3">
      <c r="A148" s="85">
        <v>3</v>
      </c>
      <c r="B148" s="149" t="s">
        <v>122</v>
      </c>
      <c r="C148" s="149"/>
      <c r="D148" s="149"/>
      <c r="E148" s="149"/>
      <c r="F148" s="149"/>
      <c r="G148" s="149"/>
      <c r="H148" s="149"/>
      <c r="I148" s="149"/>
      <c r="J148" s="149"/>
      <c r="K148" s="149"/>
      <c r="L148" s="149"/>
      <c r="M148" s="149"/>
      <c r="N148" s="149"/>
      <c r="O148" s="149"/>
      <c r="P148" s="149"/>
      <c r="Q148" s="304" t="s">
        <v>18</v>
      </c>
      <c r="R148" s="304"/>
      <c r="S148" s="304"/>
      <c r="T148" s="304"/>
    </row>
    <row r="149" spans="1:20" x14ac:dyDescent="0.3">
      <c r="A149" s="148"/>
      <c r="B149" s="148"/>
      <c r="C149" s="148"/>
      <c r="D149" s="148"/>
      <c r="E149" s="148"/>
      <c r="F149" s="148"/>
      <c r="G149" s="148"/>
      <c r="H149" s="148"/>
      <c r="I149" s="148"/>
      <c r="J149" s="148"/>
      <c r="K149" s="148"/>
      <c r="L149" s="148"/>
      <c r="M149" s="148"/>
      <c r="N149" s="148"/>
      <c r="O149" s="148"/>
      <c r="P149" s="148"/>
      <c r="Q149" s="154"/>
      <c r="R149" s="154"/>
      <c r="S149" s="154"/>
      <c r="T149" s="154"/>
    </row>
    <row r="150" spans="1:20" x14ac:dyDescent="0.3">
      <c r="A150" s="148"/>
      <c r="B150" s="148"/>
      <c r="C150" s="148"/>
      <c r="D150" s="148"/>
      <c r="E150" s="148"/>
      <c r="F150" s="148"/>
      <c r="G150" s="148"/>
      <c r="H150" s="148"/>
      <c r="I150" s="148"/>
      <c r="J150" s="148"/>
      <c r="K150" s="148"/>
      <c r="L150" s="148"/>
      <c r="M150" s="148"/>
      <c r="N150" s="148"/>
      <c r="O150" s="148"/>
      <c r="P150" s="148"/>
      <c r="Q150" s="154"/>
      <c r="R150" s="154"/>
      <c r="S150" s="154"/>
      <c r="T150" s="154"/>
    </row>
    <row r="151" spans="1:20" x14ac:dyDescent="0.3">
      <c r="A151" s="148"/>
      <c r="B151" s="148"/>
      <c r="C151" s="148"/>
      <c r="D151" s="148"/>
      <c r="E151" s="148"/>
      <c r="F151" s="148"/>
      <c r="G151" s="148"/>
      <c r="H151" s="148"/>
      <c r="I151" s="148"/>
      <c r="J151" s="148"/>
      <c r="K151" s="148"/>
      <c r="L151" s="148"/>
      <c r="M151" s="148"/>
      <c r="N151" s="148"/>
      <c r="O151" s="148"/>
      <c r="P151" s="148"/>
      <c r="Q151" s="154"/>
      <c r="R151" s="154"/>
      <c r="S151" s="154"/>
      <c r="T151" s="154"/>
    </row>
    <row r="152" spans="1:20" x14ac:dyDescent="0.3">
      <c r="A152" s="148"/>
      <c r="B152" s="148"/>
      <c r="C152" s="148"/>
      <c r="D152" s="148"/>
      <c r="E152" s="148"/>
      <c r="F152" s="148"/>
      <c r="G152" s="148"/>
      <c r="H152" s="148"/>
      <c r="I152" s="148"/>
      <c r="J152" s="148"/>
      <c r="K152" s="148"/>
      <c r="L152" s="148"/>
      <c r="M152" s="148"/>
      <c r="N152" s="148"/>
      <c r="O152" s="148"/>
      <c r="P152" s="148"/>
      <c r="Q152" s="154"/>
      <c r="R152" s="154"/>
      <c r="S152" s="154"/>
      <c r="T152" s="154"/>
    </row>
    <row r="153" spans="1:20" x14ac:dyDescent="0.3">
      <c r="A153" s="148"/>
      <c r="B153" s="148"/>
      <c r="C153" s="148"/>
      <c r="D153" s="148"/>
      <c r="E153" s="148"/>
      <c r="F153" s="148"/>
      <c r="G153" s="148"/>
      <c r="H153" s="148"/>
      <c r="I153" s="148"/>
      <c r="J153" s="148"/>
      <c r="K153" s="148"/>
      <c r="L153" s="148"/>
      <c r="M153" s="148"/>
      <c r="N153" s="148"/>
      <c r="O153" s="148"/>
      <c r="P153" s="148"/>
      <c r="Q153" s="154"/>
      <c r="R153" s="154"/>
      <c r="S153" s="154"/>
      <c r="T153" s="154"/>
    </row>
    <row r="154" spans="1:20" x14ac:dyDescent="0.3">
      <c r="A154" s="148"/>
      <c r="B154" s="148"/>
      <c r="C154" s="148"/>
      <c r="D154" s="148"/>
      <c r="E154" s="148"/>
      <c r="F154" s="148"/>
      <c r="G154" s="148"/>
      <c r="H154" s="148"/>
      <c r="I154" s="148"/>
      <c r="J154" s="148"/>
      <c r="K154" s="148"/>
      <c r="L154" s="148"/>
      <c r="M154" s="148"/>
      <c r="N154" s="148"/>
      <c r="O154" s="148"/>
      <c r="P154" s="148"/>
      <c r="Q154" s="154"/>
      <c r="R154" s="154"/>
      <c r="S154" s="154"/>
      <c r="T154" s="154"/>
    </row>
    <row r="155" spans="1:20" x14ac:dyDescent="0.3">
      <c r="A155" s="148"/>
      <c r="B155" s="148"/>
      <c r="C155" s="148"/>
      <c r="D155" s="148"/>
      <c r="E155" s="148"/>
      <c r="F155" s="148"/>
      <c r="G155" s="148"/>
      <c r="H155" s="148"/>
      <c r="I155" s="148"/>
      <c r="J155" s="148"/>
      <c r="K155" s="148"/>
      <c r="L155" s="148"/>
      <c r="M155" s="148"/>
      <c r="N155" s="148"/>
      <c r="O155" s="148"/>
      <c r="P155" s="148"/>
      <c r="Q155" s="154"/>
      <c r="R155" s="154"/>
      <c r="S155" s="154"/>
      <c r="T155" s="154"/>
    </row>
    <row r="156" spans="1:20" x14ac:dyDescent="0.3">
      <c r="A156" s="148"/>
      <c r="B156" s="148"/>
      <c r="C156" s="148"/>
      <c r="D156" s="148"/>
      <c r="E156" s="148"/>
      <c r="F156" s="148"/>
      <c r="G156" s="148"/>
      <c r="H156" s="148"/>
      <c r="I156" s="148"/>
      <c r="J156" s="148"/>
      <c r="K156" s="148"/>
      <c r="L156" s="148"/>
      <c r="M156" s="148"/>
      <c r="N156" s="148"/>
      <c r="O156" s="148"/>
      <c r="P156" s="148"/>
      <c r="Q156" s="154"/>
      <c r="R156" s="154"/>
      <c r="S156" s="154"/>
      <c r="T156" s="154"/>
    </row>
    <row r="157" spans="1:20" x14ac:dyDescent="0.3">
      <c r="A157" s="148"/>
      <c r="B157" s="148"/>
      <c r="C157" s="148"/>
      <c r="D157" s="148"/>
      <c r="E157" s="148"/>
      <c r="F157" s="148"/>
      <c r="G157" s="148"/>
      <c r="H157" s="148"/>
      <c r="I157" s="148"/>
      <c r="J157" s="148"/>
      <c r="K157" s="148"/>
      <c r="L157" s="148"/>
      <c r="M157" s="148"/>
      <c r="N157" s="148"/>
      <c r="O157" s="148"/>
      <c r="P157" s="148"/>
      <c r="Q157" s="154"/>
      <c r="R157" s="154"/>
      <c r="S157" s="154"/>
      <c r="T157" s="154"/>
    </row>
    <row r="158" spans="1:20" x14ac:dyDescent="0.3">
      <c r="A158" s="148"/>
      <c r="B158" s="148"/>
      <c r="C158" s="148"/>
      <c r="D158" s="148"/>
      <c r="E158" s="148"/>
      <c r="F158" s="148"/>
      <c r="G158" s="148"/>
      <c r="H158" s="148"/>
      <c r="I158" s="148"/>
      <c r="J158" s="148"/>
      <c r="K158" s="148"/>
      <c r="L158" s="148"/>
      <c r="M158" s="148"/>
      <c r="N158" s="148"/>
      <c r="O158" s="148"/>
      <c r="P158" s="148"/>
      <c r="Q158" s="154"/>
      <c r="R158" s="154"/>
      <c r="S158" s="154"/>
      <c r="T158" s="154"/>
    </row>
    <row r="159" spans="1:20" x14ac:dyDescent="0.3">
      <c r="A159" s="148"/>
      <c r="B159" s="148"/>
      <c r="C159" s="148"/>
      <c r="D159" s="148"/>
      <c r="E159" s="148"/>
      <c r="F159" s="148"/>
      <c r="G159" s="148"/>
      <c r="H159" s="148"/>
      <c r="I159" s="148"/>
      <c r="J159" s="148"/>
      <c r="K159" s="148"/>
      <c r="L159" s="148"/>
      <c r="M159" s="148"/>
      <c r="N159" s="148"/>
      <c r="O159" s="148"/>
      <c r="P159" s="148"/>
      <c r="Q159" s="154"/>
      <c r="R159" s="154"/>
      <c r="S159" s="154"/>
      <c r="T159" s="154"/>
    </row>
    <row r="160" spans="1:20" x14ac:dyDescent="0.3">
      <c r="A160" s="148"/>
      <c r="B160" s="148"/>
      <c r="C160" s="148"/>
      <c r="D160" s="148"/>
      <c r="E160" s="148"/>
      <c r="F160" s="148"/>
      <c r="G160" s="148"/>
      <c r="H160" s="148"/>
      <c r="I160" s="148"/>
      <c r="J160" s="148"/>
      <c r="K160" s="148"/>
      <c r="L160" s="148"/>
      <c r="M160" s="148"/>
      <c r="N160" s="148"/>
      <c r="O160" s="148"/>
      <c r="P160" s="148"/>
      <c r="Q160" s="154"/>
      <c r="R160" s="154"/>
      <c r="S160" s="154"/>
      <c r="T160" s="154"/>
    </row>
    <row r="161" spans="1:20" x14ac:dyDescent="0.3">
      <c r="A161" s="148"/>
      <c r="B161" s="148"/>
      <c r="C161" s="148"/>
      <c r="D161" s="148"/>
      <c r="E161" s="148"/>
      <c r="F161" s="148"/>
      <c r="G161" s="148"/>
      <c r="H161" s="148"/>
      <c r="I161" s="148"/>
      <c r="J161" s="148"/>
      <c r="K161" s="148"/>
      <c r="L161" s="148"/>
      <c r="M161" s="148"/>
      <c r="N161" s="148"/>
      <c r="O161" s="148"/>
      <c r="P161" s="148"/>
      <c r="Q161" s="154"/>
      <c r="R161" s="154"/>
      <c r="S161" s="154"/>
      <c r="T161" s="154"/>
    </row>
    <row r="162" spans="1:20" x14ac:dyDescent="0.3">
      <c r="A162" s="148"/>
      <c r="B162" s="148"/>
      <c r="C162" s="148"/>
      <c r="D162" s="148"/>
      <c r="E162" s="148"/>
      <c r="F162" s="148"/>
      <c r="G162" s="148"/>
      <c r="H162" s="148"/>
      <c r="I162" s="148"/>
      <c r="J162" s="148"/>
      <c r="K162" s="148"/>
      <c r="L162" s="148"/>
      <c r="M162" s="148"/>
      <c r="N162" s="148"/>
      <c r="O162" s="148"/>
      <c r="P162" s="148"/>
      <c r="Q162" s="154"/>
      <c r="R162" s="154"/>
      <c r="S162" s="154"/>
      <c r="T162" s="154"/>
    </row>
    <row r="163" spans="1:20" x14ac:dyDescent="0.3">
      <c r="A163" s="148"/>
      <c r="B163" s="148"/>
      <c r="C163" s="148"/>
      <c r="D163" s="148"/>
      <c r="E163" s="148"/>
      <c r="F163" s="148"/>
      <c r="G163" s="148"/>
      <c r="H163" s="148"/>
      <c r="I163" s="148"/>
      <c r="J163" s="148"/>
      <c r="K163" s="148"/>
      <c r="L163" s="148"/>
      <c r="M163" s="148"/>
      <c r="N163" s="148"/>
      <c r="O163" s="148"/>
      <c r="P163" s="148"/>
      <c r="Q163" s="154"/>
      <c r="R163" s="154"/>
      <c r="S163" s="154"/>
      <c r="T163" s="154"/>
    </row>
    <row r="164" spans="1:20" x14ac:dyDescent="0.3">
      <c r="A164" s="148"/>
      <c r="B164" s="148"/>
      <c r="C164" s="148"/>
      <c r="D164" s="148"/>
      <c r="E164" s="148"/>
      <c r="F164" s="148"/>
      <c r="G164" s="148"/>
      <c r="H164" s="148"/>
      <c r="I164" s="148"/>
      <c r="J164" s="148"/>
      <c r="K164" s="148"/>
      <c r="L164" s="148"/>
      <c r="M164" s="148"/>
      <c r="N164" s="148"/>
      <c r="O164" s="148"/>
      <c r="P164" s="148"/>
      <c r="Q164" s="154"/>
      <c r="R164" s="154"/>
      <c r="S164" s="154"/>
      <c r="T164" s="154"/>
    </row>
    <row r="165" spans="1:20" x14ac:dyDescent="0.3">
      <c r="A165" s="148"/>
      <c r="B165" s="148"/>
      <c r="C165" s="148"/>
      <c r="D165" s="148"/>
      <c r="E165" s="148"/>
      <c r="F165" s="148"/>
      <c r="G165" s="148"/>
      <c r="H165" s="148"/>
      <c r="I165" s="148"/>
      <c r="J165" s="148"/>
      <c r="K165" s="148"/>
      <c r="L165" s="148"/>
      <c r="M165" s="148"/>
      <c r="N165" s="148"/>
      <c r="O165" s="148"/>
      <c r="P165" s="148"/>
      <c r="Q165" s="154"/>
      <c r="R165" s="154"/>
      <c r="S165" s="154"/>
      <c r="T165" s="154"/>
    </row>
    <row r="166" spans="1:20" x14ac:dyDescent="0.3">
      <c r="A166" s="148"/>
      <c r="B166" s="148"/>
      <c r="C166" s="148"/>
      <c r="D166" s="148"/>
      <c r="E166" s="148"/>
      <c r="F166" s="148"/>
      <c r="G166" s="148"/>
      <c r="H166" s="148"/>
      <c r="I166" s="148"/>
      <c r="J166" s="148"/>
      <c r="K166" s="148"/>
      <c r="L166" s="148"/>
      <c r="M166" s="148"/>
      <c r="N166" s="148"/>
      <c r="O166" s="148"/>
      <c r="P166" s="148"/>
      <c r="Q166" s="154"/>
      <c r="R166" s="154"/>
      <c r="S166" s="154"/>
      <c r="T166" s="154"/>
    </row>
    <row r="167" spans="1:20" x14ac:dyDescent="0.3">
      <c r="A167" s="148"/>
      <c r="B167" s="148"/>
      <c r="C167" s="148"/>
      <c r="D167" s="148"/>
      <c r="E167" s="148"/>
      <c r="F167" s="148"/>
      <c r="G167" s="148"/>
      <c r="H167" s="148"/>
      <c r="I167" s="148"/>
      <c r="J167" s="148"/>
      <c r="K167" s="148"/>
      <c r="L167" s="148"/>
      <c r="M167" s="148"/>
      <c r="N167" s="148"/>
      <c r="O167" s="148"/>
      <c r="P167" s="148"/>
      <c r="Q167" s="154"/>
      <c r="R167" s="154"/>
      <c r="S167" s="154"/>
      <c r="T167" s="154"/>
    </row>
    <row r="168" spans="1:20" x14ac:dyDescent="0.3">
      <c r="A168" s="148"/>
      <c r="B168" s="148"/>
      <c r="C168" s="148"/>
      <c r="D168" s="148"/>
      <c r="E168" s="148"/>
      <c r="F168" s="148"/>
      <c r="G168" s="148"/>
      <c r="H168" s="148"/>
      <c r="I168" s="148"/>
      <c r="J168" s="148"/>
      <c r="K168" s="148"/>
      <c r="L168" s="148"/>
      <c r="M168" s="148"/>
      <c r="N168" s="148"/>
      <c r="O168" s="148"/>
      <c r="P168" s="148"/>
      <c r="Q168" s="154"/>
      <c r="R168" s="154"/>
      <c r="S168" s="154"/>
      <c r="T168" s="154"/>
    </row>
    <row r="169" spans="1:20" x14ac:dyDescent="0.3">
      <c r="A169" s="148"/>
      <c r="B169" s="148"/>
      <c r="C169" s="148"/>
      <c r="D169" s="148"/>
      <c r="E169" s="148"/>
      <c r="F169" s="148"/>
      <c r="G169" s="148"/>
      <c r="H169" s="148"/>
      <c r="I169" s="148"/>
      <c r="J169" s="148"/>
      <c r="K169" s="148"/>
      <c r="L169" s="148"/>
      <c r="M169" s="148"/>
      <c r="N169" s="148"/>
      <c r="O169" s="148"/>
      <c r="P169" s="148"/>
      <c r="Q169" s="154"/>
      <c r="R169" s="154"/>
      <c r="S169" s="154"/>
      <c r="T169" s="154"/>
    </row>
  </sheetData>
  <sheetProtection sheet="1" objects="1" scenarios="1" selectLockedCells="1"/>
  <mergeCells count="258">
    <mergeCell ref="A155:P155"/>
    <mergeCell ref="A156:P156"/>
    <mergeCell ref="A157:P157"/>
    <mergeCell ref="A158:P158"/>
    <mergeCell ref="A159:P159"/>
    <mergeCell ref="A160:P160"/>
    <mergeCell ref="D58:K58"/>
    <mergeCell ref="L58:O58"/>
    <mergeCell ref="I91:J91"/>
    <mergeCell ref="I92:J92"/>
    <mergeCell ref="L60:O60"/>
    <mergeCell ref="I137:J137"/>
    <mergeCell ref="L137:O137"/>
    <mergeCell ref="I134:J134"/>
    <mergeCell ref="I124:T124"/>
    <mergeCell ref="Q118:T118"/>
    <mergeCell ref="Q120:T120"/>
    <mergeCell ref="F132:O132"/>
    <mergeCell ref="I128:J128"/>
    <mergeCell ref="L128:O128"/>
    <mergeCell ref="I106:J106"/>
    <mergeCell ref="Q106:T106"/>
    <mergeCell ref="D60:K60"/>
    <mergeCell ref="L64:O64"/>
    <mergeCell ref="L55:O55"/>
    <mergeCell ref="D37:K37"/>
    <mergeCell ref="D38:K38"/>
    <mergeCell ref="L57:O57"/>
    <mergeCell ref="L34:O34"/>
    <mergeCell ref="D31:K31"/>
    <mergeCell ref="D27:K27"/>
    <mergeCell ref="D28:K28"/>
    <mergeCell ref="D25:K25"/>
    <mergeCell ref="D26:K26"/>
    <mergeCell ref="D33:K33"/>
    <mergeCell ref="L37:O37"/>
    <mergeCell ref="L38:O38"/>
    <mergeCell ref="D46:K46"/>
    <mergeCell ref="D56:K56"/>
    <mergeCell ref="L56:O56"/>
    <mergeCell ref="D57:K57"/>
    <mergeCell ref="A161:P161"/>
    <mergeCell ref="Q11:T11"/>
    <mergeCell ref="E96:G96"/>
    <mergeCell ref="D59:K59"/>
    <mergeCell ref="L59:O59"/>
    <mergeCell ref="L80:O80"/>
    <mergeCell ref="Q64:T64"/>
    <mergeCell ref="Q66:T66"/>
    <mergeCell ref="L66:O66"/>
    <mergeCell ref="L75:O75"/>
    <mergeCell ref="L14:O14"/>
    <mergeCell ref="L16:O16"/>
    <mergeCell ref="L17:O17"/>
    <mergeCell ref="D15:K15"/>
    <mergeCell ref="D16:K16"/>
    <mergeCell ref="L61:O61"/>
    <mergeCell ref="Q148:T148"/>
    <mergeCell ref="L43:O43"/>
    <mergeCell ref="Q94:T94"/>
    <mergeCell ref="Q83:T83"/>
    <mergeCell ref="L39:O39"/>
    <mergeCell ref="D32:K32"/>
    <mergeCell ref="D39:K39"/>
    <mergeCell ref="L70:O70"/>
    <mergeCell ref="Q169:T169"/>
    <mergeCell ref="Q163:T163"/>
    <mergeCell ref="Q164:T164"/>
    <mergeCell ref="Q165:T165"/>
    <mergeCell ref="Q158:T158"/>
    <mergeCell ref="Q159:T159"/>
    <mergeCell ref="Q160:T160"/>
    <mergeCell ref="Q161:T161"/>
    <mergeCell ref="Q156:T156"/>
    <mergeCell ref="Q157:T157"/>
    <mergeCell ref="Q166:T166"/>
    <mergeCell ref="Q168:T168"/>
    <mergeCell ref="A162:P162"/>
    <mergeCell ref="A163:P163"/>
    <mergeCell ref="Q149:T149"/>
    <mergeCell ref="W13:AD13"/>
    <mergeCell ref="W14:AD14"/>
    <mergeCell ref="W15:AD15"/>
    <mergeCell ref="W18:AD18"/>
    <mergeCell ref="W19:AD19"/>
    <mergeCell ref="W20:AD20"/>
    <mergeCell ref="W21:AD21"/>
    <mergeCell ref="Q129:T129"/>
    <mergeCell ref="Q102:T102"/>
    <mergeCell ref="Q128:T128"/>
    <mergeCell ref="Q114:T114"/>
    <mergeCell ref="Q116:T116"/>
    <mergeCell ref="Q110:T110"/>
    <mergeCell ref="Q111:T111"/>
    <mergeCell ref="Q112:T112"/>
    <mergeCell ref="Q92:T92"/>
    <mergeCell ref="Q28:T28"/>
    <mergeCell ref="Q53:T53"/>
    <mergeCell ref="Q60:T60"/>
    <mergeCell ref="L33:O33"/>
    <mergeCell ref="L27:O27"/>
    <mergeCell ref="E1:T1"/>
    <mergeCell ref="Q150:T150"/>
    <mergeCell ref="Q151:T151"/>
    <mergeCell ref="Q152:T152"/>
    <mergeCell ref="A150:P150"/>
    <mergeCell ref="A151:P151"/>
    <mergeCell ref="L20:O20"/>
    <mergeCell ref="L19:O19"/>
    <mergeCell ref="I129:J129"/>
    <mergeCell ref="L129:O129"/>
    <mergeCell ref="L96:O96"/>
    <mergeCell ref="Q81:T81"/>
    <mergeCell ref="Q67:T67"/>
    <mergeCell ref="Q70:T70"/>
    <mergeCell ref="L22:O22"/>
    <mergeCell ref="Q22:T22"/>
    <mergeCell ref="L32:O32"/>
    <mergeCell ref="L21:O21"/>
    <mergeCell ref="L25:O25"/>
    <mergeCell ref="D19:K19"/>
    <mergeCell ref="D20:K20"/>
    <mergeCell ref="L102:O102"/>
    <mergeCell ref="I120:O120"/>
    <mergeCell ref="H5:T5"/>
    <mergeCell ref="E2:T2"/>
    <mergeCell ref="E4:I4"/>
    <mergeCell ref="D14:K14"/>
    <mergeCell ref="D17:K17"/>
    <mergeCell ref="A4:D4"/>
    <mergeCell ref="A8:J8"/>
    <mergeCell ref="Q8:T8"/>
    <mergeCell ref="L8:O8"/>
    <mergeCell ref="L15:O15"/>
    <mergeCell ref="A1:D1"/>
    <mergeCell ref="A2:D2"/>
    <mergeCell ref="J4:M4"/>
    <mergeCell ref="N4:T4"/>
    <mergeCell ref="A3:T3"/>
    <mergeCell ref="L134:O134"/>
    <mergeCell ref="Q134:T134"/>
    <mergeCell ref="Q125:T125"/>
    <mergeCell ref="Q132:T132"/>
    <mergeCell ref="L26:O26"/>
    <mergeCell ref="L31:O31"/>
    <mergeCell ref="Q40:T40"/>
    <mergeCell ref="Q108:T108"/>
    <mergeCell ref="L40:O40"/>
    <mergeCell ref="Q76:T76"/>
    <mergeCell ref="L79:O79"/>
    <mergeCell ref="D40:K40"/>
    <mergeCell ref="D34:K34"/>
    <mergeCell ref="L73:O73"/>
    <mergeCell ref="L74:O74"/>
    <mergeCell ref="I90:J90"/>
    <mergeCell ref="H6:T6"/>
    <mergeCell ref="D21:K21"/>
    <mergeCell ref="D22:K22"/>
    <mergeCell ref="D18:K18"/>
    <mergeCell ref="L18:O18"/>
    <mergeCell ref="Q47:T47"/>
    <mergeCell ref="L50:O50"/>
    <mergeCell ref="L51:O51"/>
    <mergeCell ref="Q52:T52"/>
    <mergeCell ref="Q49:T49"/>
    <mergeCell ref="L28:O28"/>
    <mergeCell ref="D35:K35"/>
    <mergeCell ref="L35:O35"/>
    <mergeCell ref="D36:K36"/>
    <mergeCell ref="L36:O36"/>
    <mergeCell ref="L45:O45"/>
    <mergeCell ref="L46:O46"/>
    <mergeCell ref="L44:O44"/>
    <mergeCell ref="D43:K43"/>
    <mergeCell ref="D44:K44"/>
    <mergeCell ref="D45:K45"/>
    <mergeCell ref="I135:J135"/>
    <mergeCell ref="L135:O135"/>
    <mergeCell ref="Q135:T135"/>
    <mergeCell ref="B136:B137"/>
    <mergeCell ref="C136:G137"/>
    <mergeCell ref="I136:J136"/>
    <mergeCell ref="L136:O136"/>
    <mergeCell ref="Q136:T137"/>
    <mergeCell ref="Q62:T62"/>
    <mergeCell ref="A86:T86"/>
    <mergeCell ref="I93:J93"/>
    <mergeCell ref="L93:O93"/>
    <mergeCell ref="I88:J88"/>
    <mergeCell ref="L91:O91"/>
    <mergeCell ref="L88:O88"/>
    <mergeCell ref="Q91:T91"/>
    <mergeCell ref="L92:O92"/>
    <mergeCell ref="I89:J89"/>
    <mergeCell ref="Q93:T93"/>
    <mergeCell ref="Q90:T90"/>
    <mergeCell ref="C70:J70"/>
    <mergeCell ref="F125:O125"/>
    <mergeCell ref="Q98:T98"/>
    <mergeCell ref="Q104:T104"/>
    <mergeCell ref="L94:O94"/>
    <mergeCell ref="Q88:T88"/>
    <mergeCell ref="L89:O89"/>
    <mergeCell ref="Q89:T89"/>
    <mergeCell ref="L90:O90"/>
    <mergeCell ref="L100:O100"/>
    <mergeCell ref="L99:O99"/>
    <mergeCell ref="I100:J100"/>
    <mergeCell ref="Q100:T100"/>
    <mergeCell ref="I96:J96"/>
    <mergeCell ref="A168:P168"/>
    <mergeCell ref="A165:P165"/>
    <mergeCell ref="A166:P166"/>
    <mergeCell ref="A167:P167"/>
    <mergeCell ref="L112:O112"/>
    <mergeCell ref="L113:O113"/>
    <mergeCell ref="Q113:T113"/>
    <mergeCell ref="I141:J141"/>
    <mergeCell ref="Q141:T141"/>
    <mergeCell ref="L142:O142"/>
    <mergeCell ref="L143:O143"/>
    <mergeCell ref="I118:J118"/>
    <mergeCell ref="L118:M118"/>
    <mergeCell ref="L141:O141"/>
    <mergeCell ref="Q144:T144"/>
    <mergeCell ref="L144:O144"/>
    <mergeCell ref="Q167:T167"/>
    <mergeCell ref="I142:J142"/>
    <mergeCell ref="I143:J143"/>
    <mergeCell ref="Q142:T142"/>
    <mergeCell ref="Q143:T143"/>
    <mergeCell ref="A122:T122"/>
    <mergeCell ref="Q139:T139"/>
    <mergeCell ref="D124:H124"/>
    <mergeCell ref="A147:P147"/>
    <mergeCell ref="M106:N106"/>
    <mergeCell ref="L110:O110"/>
    <mergeCell ref="L111:O111"/>
    <mergeCell ref="Q96:T96"/>
    <mergeCell ref="A169:P169"/>
    <mergeCell ref="B148:P148"/>
    <mergeCell ref="A139:O139"/>
    <mergeCell ref="A149:P149"/>
    <mergeCell ref="Q130:T130"/>
    <mergeCell ref="I127:J127"/>
    <mergeCell ref="L127:O127"/>
    <mergeCell ref="Q127:T127"/>
    <mergeCell ref="A152:P152"/>
    <mergeCell ref="A153:P153"/>
    <mergeCell ref="A154:P154"/>
    <mergeCell ref="A164:P164"/>
    <mergeCell ref="Q162:T162"/>
    <mergeCell ref="Q153:T153"/>
    <mergeCell ref="Q154:T154"/>
    <mergeCell ref="Q155:T155"/>
    <mergeCell ref="Q147:T147"/>
    <mergeCell ref="I130:J130"/>
    <mergeCell ref="L130:O130"/>
  </mergeCells>
  <dataValidations count="4">
    <dataValidation type="list" allowBlank="1" showInputMessage="1" showErrorMessage="1" sqref="I106:J106" xr:uid="{00000000-0002-0000-0000-000000000000}">
      <formula1>"Yes, No"</formula1>
    </dataValidation>
    <dataValidation type="whole" operator="lessThanOrEqual" allowBlank="1" showInputMessage="1" showErrorMessage="1" sqref="I118:J118" xr:uid="{F5394663-85B6-4EF3-B137-A624EC019476}">
      <formula1>24</formula1>
    </dataValidation>
    <dataValidation type="whole" operator="lessThanOrEqual" allowBlank="1" showInputMessage="1" showErrorMessage="1" errorTitle="Negative value Please" error="As it will be deducted from other capital gain, please insert a negative value i.e. loss of prior years'" promptTitle="Negative value Please" prompt="As it will be deducted from other capital gain, please insert a negative value i.e. loss of prior years'_x000a_" sqref="L75:O75 L66:O66" xr:uid="{5201FC20-4E96-4496-8E2A-1A697A81A66E}">
      <formula1>0</formula1>
    </dataValidation>
    <dataValidation type="list" allowBlank="1" showInputMessage="1" showErrorMessage="1" sqref="D96 D93" xr:uid="{FC7B55B7-601F-4F14-B72D-9725D88817F7}">
      <formula1>"YES, NO"</formula1>
    </dataValidation>
  </dataValidations>
  <hyperlinks>
    <hyperlink ref="H102" location="Minimum_Tax_163" display="Input in Note-3" xr:uid="{4F73C8FF-3845-4816-82D1-A25C1340D76B}"/>
  </hyperlinks>
  <pageMargins left="0.45" right="0.45" top="0.75" bottom="0.75" header="0.3" footer="0.3"/>
  <pageSetup paperSize="9" scale="82" fitToHeight="6" orientation="portrait" blackAndWhite="1"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'Rate &amp; Source'!$B$45:$B$84</xm:f>
          </x14:formula1>
          <xm:sqref>A149:A169</xm:sqref>
        </x14:dataValidation>
        <x14:dataValidation type="list" allowBlank="1" showInputMessage="1" showErrorMessage="1" xr:uid="{00000000-0002-0000-0000-000002000000}">
          <x14:formula1>
            <xm:f>'Rate &amp; Source'!$B$15:$B$31</xm:f>
          </x14:formula1>
          <xm:sqref>H5</xm:sqref>
        </x14:dataValidation>
        <x14:dataValidation type="list" allowBlank="1" showInputMessage="1" showErrorMessage="1" xr:uid="{00000000-0002-0000-0000-000001000000}">
          <x14:formula1>
            <xm:f>'Rate &amp; Source'!$B$3:$B$11</xm:f>
          </x14:formula1>
          <xm:sqref>H6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T54"/>
  <sheetViews>
    <sheetView showGridLines="0" zoomScale="85" zoomScaleNormal="85" workbookViewId="0">
      <selection activeCell="AE18" sqref="AE18"/>
    </sheetView>
  </sheetViews>
  <sheetFormatPr defaultColWidth="6.21875" defaultRowHeight="14.4" x14ac:dyDescent="0.3"/>
  <cols>
    <col min="1" max="1" width="6.21875" style="3" customWidth="1"/>
    <col min="2" max="5" width="6.21875" style="3"/>
    <col min="6" max="6" width="7.21875" style="3" customWidth="1"/>
    <col min="7" max="12" width="6.21875" style="3"/>
    <col min="13" max="13" width="7" style="3" customWidth="1"/>
    <col min="14" max="14" width="8.77734375" style="3" customWidth="1"/>
    <col min="15" max="15" width="6.21875" style="3"/>
    <col min="16" max="16" width="9.21875" style="3" customWidth="1"/>
    <col min="17" max="16384" width="6.21875" style="3"/>
  </cols>
  <sheetData>
    <row r="1" spans="1:20" x14ac:dyDescent="0.3">
      <c r="A1" s="334" t="s">
        <v>46</v>
      </c>
      <c r="B1" s="335"/>
      <c r="C1" s="335"/>
      <c r="D1" s="335"/>
      <c r="E1" s="335"/>
      <c r="F1" s="336" t="str">
        <f>Home!E1</f>
        <v>aaa ltd</v>
      </c>
      <c r="G1" s="337"/>
      <c r="H1" s="337"/>
      <c r="I1" s="337"/>
      <c r="J1" s="337"/>
      <c r="K1" s="337"/>
      <c r="L1" s="337"/>
      <c r="M1" s="337"/>
      <c r="N1" s="337"/>
      <c r="O1" s="337"/>
      <c r="P1" s="337"/>
      <c r="Q1" s="337"/>
      <c r="R1" s="337"/>
      <c r="S1" s="337"/>
      <c r="T1" s="338"/>
    </row>
    <row r="2" spans="1:20" x14ac:dyDescent="0.3">
      <c r="A2" s="339" t="s">
        <v>0</v>
      </c>
      <c r="B2" s="340"/>
      <c r="C2" s="340"/>
      <c r="D2" s="340"/>
      <c r="E2" s="340"/>
      <c r="F2" s="341">
        <f>Home!E2</f>
        <v>0</v>
      </c>
      <c r="G2" s="342"/>
      <c r="H2" s="342"/>
      <c r="I2" s="342"/>
      <c r="J2" s="342"/>
      <c r="K2" s="342"/>
      <c r="L2" s="342"/>
      <c r="M2" s="342"/>
      <c r="N2" s="342"/>
      <c r="O2" s="342"/>
      <c r="P2" s="342"/>
      <c r="Q2" s="342"/>
      <c r="R2" s="342"/>
      <c r="S2" s="342"/>
      <c r="T2" s="343"/>
    </row>
    <row r="3" spans="1:20" x14ac:dyDescent="0.3">
      <c r="A3" s="344" t="s">
        <v>125</v>
      </c>
      <c r="B3" s="345"/>
      <c r="C3" s="345"/>
      <c r="D3" s="345"/>
      <c r="E3" s="345"/>
      <c r="F3" s="345"/>
      <c r="G3" s="345"/>
      <c r="H3" s="345"/>
      <c r="I3" s="345"/>
      <c r="J3" s="345"/>
      <c r="K3" s="345"/>
      <c r="L3" s="345"/>
      <c r="M3" s="345"/>
      <c r="N3" s="345"/>
      <c r="O3" s="345"/>
      <c r="P3" s="345"/>
      <c r="Q3" s="345"/>
      <c r="R3" s="345"/>
      <c r="S3" s="345"/>
      <c r="T3" s="346"/>
    </row>
    <row r="4" spans="1:20" x14ac:dyDescent="0.3">
      <c r="A4" s="352" t="s">
        <v>1</v>
      </c>
      <c r="B4" s="347"/>
      <c r="C4" s="347"/>
      <c r="D4" s="347"/>
      <c r="E4" s="353"/>
      <c r="F4" s="274" t="str">
        <f>Home!E4</f>
        <v>2025-2026</v>
      </c>
      <c r="G4" s="253"/>
      <c r="H4" s="253"/>
      <c r="I4" s="253"/>
      <c r="J4" s="254"/>
      <c r="K4" s="347" t="s">
        <v>2</v>
      </c>
      <c r="L4" s="347"/>
      <c r="M4" s="347"/>
      <c r="N4" s="347"/>
      <c r="O4" s="348">
        <f>Home!N4</f>
        <v>45838</v>
      </c>
      <c r="P4" s="349"/>
      <c r="Q4" s="349"/>
      <c r="R4" s="349"/>
      <c r="S4" s="349"/>
      <c r="T4" s="350"/>
    </row>
    <row r="6" spans="1:20" x14ac:dyDescent="0.3">
      <c r="A6" s="80"/>
      <c r="B6" s="17"/>
      <c r="C6" s="17"/>
      <c r="D6" s="17"/>
      <c r="E6" s="17"/>
      <c r="F6" s="17"/>
      <c r="R6" s="331" t="s">
        <v>80</v>
      </c>
      <c r="S6" s="331"/>
      <c r="T6" s="331"/>
    </row>
    <row r="7" spans="1:20" ht="15" customHeight="1" x14ac:dyDescent="0.3">
      <c r="A7" s="332" t="s">
        <v>20</v>
      </c>
      <c r="B7" s="332"/>
      <c r="C7" s="332"/>
      <c r="D7" s="332"/>
      <c r="E7" s="333" t="s">
        <v>78</v>
      </c>
      <c r="F7" s="333"/>
      <c r="G7" s="333" t="s">
        <v>71</v>
      </c>
      <c r="H7" s="333"/>
      <c r="I7" s="333" t="s">
        <v>72</v>
      </c>
      <c r="J7" s="333"/>
      <c r="K7" s="333" t="s">
        <v>27</v>
      </c>
      <c r="L7" s="333"/>
      <c r="M7" s="332" t="s">
        <v>74</v>
      </c>
      <c r="N7" s="332"/>
      <c r="O7" s="332"/>
      <c r="P7" s="332"/>
      <c r="Q7" s="332"/>
      <c r="R7" s="332"/>
      <c r="S7" s="333" t="s">
        <v>79</v>
      </c>
      <c r="T7" s="333"/>
    </row>
    <row r="8" spans="1:20" ht="15" customHeight="1" x14ac:dyDescent="0.3">
      <c r="A8" s="332"/>
      <c r="B8" s="332"/>
      <c r="C8" s="332"/>
      <c r="D8" s="332"/>
      <c r="E8" s="333"/>
      <c r="F8" s="333"/>
      <c r="G8" s="333"/>
      <c r="H8" s="333"/>
      <c r="I8" s="333"/>
      <c r="J8" s="333"/>
      <c r="K8" s="333"/>
      <c r="L8" s="333"/>
      <c r="M8" s="332" t="s">
        <v>84</v>
      </c>
      <c r="N8" s="332"/>
      <c r="O8" s="332" t="s">
        <v>73</v>
      </c>
      <c r="P8" s="332"/>
      <c r="Q8" s="332"/>
      <c r="R8" s="332"/>
      <c r="S8" s="333"/>
      <c r="T8" s="333"/>
    </row>
    <row r="9" spans="1:20" s="34" customFormat="1" ht="12.75" customHeight="1" x14ac:dyDescent="0.3">
      <c r="A9" s="332"/>
      <c r="B9" s="332"/>
      <c r="C9" s="332"/>
      <c r="D9" s="332"/>
      <c r="E9" s="333"/>
      <c r="F9" s="333"/>
      <c r="G9" s="333"/>
      <c r="H9" s="333"/>
      <c r="I9" s="333"/>
      <c r="J9" s="333"/>
      <c r="K9" s="333"/>
      <c r="L9" s="333"/>
      <c r="M9" s="123" t="s">
        <v>75</v>
      </c>
      <c r="N9" s="123" t="s">
        <v>77</v>
      </c>
      <c r="O9" s="332" t="s">
        <v>75</v>
      </c>
      <c r="P9" s="332"/>
      <c r="Q9" s="332" t="s">
        <v>76</v>
      </c>
      <c r="R9" s="332"/>
      <c r="S9" s="333"/>
      <c r="T9" s="333"/>
    </row>
    <row r="10" spans="1:20" x14ac:dyDescent="0.3">
      <c r="A10" s="351"/>
      <c r="B10" s="351"/>
      <c r="C10" s="351"/>
      <c r="D10" s="351"/>
      <c r="E10" s="332" t="s">
        <v>59</v>
      </c>
      <c r="F10" s="332"/>
      <c r="G10" s="332" t="s">
        <v>61</v>
      </c>
      <c r="H10" s="332"/>
      <c r="I10" s="332" t="s">
        <v>67</v>
      </c>
      <c r="J10" s="332"/>
      <c r="K10" s="332" t="s">
        <v>81</v>
      </c>
      <c r="L10" s="332"/>
      <c r="M10" s="122" t="s">
        <v>82</v>
      </c>
      <c r="N10" s="122" t="s">
        <v>83</v>
      </c>
      <c r="O10" s="332" t="s">
        <v>86</v>
      </c>
      <c r="P10" s="332"/>
      <c r="Q10" s="332" t="s">
        <v>85</v>
      </c>
      <c r="R10" s="332"/>
      <c r="S10" s="332" t="s">
        <v>87</v>
      </c>
      <c r="T10" s="332"/>
    </row>
    <row r="11" spans="1:20" x14ac:dyDescent="0.3">
      <c r="A11" s="406"/>
      <c r="B11" s="407"/>
      <c r="C11" s="407"/>
      <c r="D11" s="408"/>
      <c r="E11" s="412"/>
      <c r="F11" s="412"/>
      <c r="G11" s="412"/>
      <c r="H11" s="412"/>
      <c r="I11" s="412"/>
      <c r="J11" s="412"/>
      <c r="K11" s="414">
        <f>E11-G11+I11</f>
        <v>0</v>
      </c>
      <c r="L11" s="414"/>
      <c r="M11" s="409"/>
      <c r="N11" s="409"/>
      <c r="O11" s="414">
        <f>K11*M11</f>
        <v>0</v>
      </c>
      <c r="P11" s="414"/>
      <c r="Q11" s="414">
        <f>K11*N11</f>
        <v>0</v>
      </c>
      <c r="R11" s="414"/>
      <c r="S11" s="414">
        <f>K11-O11-Q11</f>
        <v>0</v>
      </c>
      <c r="T11" s="414"/>
    </row>
    <row r="12" spans="1:20" x14ac:dyDescent="0.3">
      <c r="A12" s="406"/>
      <c r="B12" s="407"/>
      <c r="C12" s="407"/>
      <c r="D12" s="408"/>
      <c r="E12" s="412"/>
      <c r="F12" s="412"/>
      <c r="G12" s="412"/>
      <c r="H12" s="412"/>
      <c r="I12" s="412"/>
      <c r="J12" s="412"/>
      <c r="K12" s="414">
        <f t="shared" ref="K12:K25" si="0">E12-G12+I12</f>
        <v>0</v>
      </c>
      <c r="L12" s="414"/>
      <c r="M12" s="409"/>
      <c r="N12" s="409"/>
      <c r="O12" s="414">
        <f t="shared" ref="O12:O25" si="1">K12*M12</f>
        <v>0</v>
      </c>
      <c r="P12" s="414"/>
      <c r="Q12" s="414">
        <f t="shared" ref="Q12:Q25" si="2">K12*N12</f>
        <v>0</v>
      </c>
      <c r="R12" s="414"/>
      <c r="S12" s="414">
        <f t="shared" ref="S12:S25" si="3">K12-O12-Q12</f>
        <v>0</v>
      </c>
      <c r="T12" s="414"/>
    </row>
    <row r="13" spans="1:20" x14ac:dyDescent="0.3">
      <c r="A13" s="406"/>
      <c r="B13" s="407"/>
      <c r="C13" s="407"/>
      <c r="D13" s="408"/>
      <c r="E13" s="412"/>
      <c r="F13" s="412"/>
      <c r="G13" s="412"/>
      <c r="H13" s="412"/>
      <c r="I13" s="412"/>
      <c r="J13" s="412"/>
      <c r="K13" s="414">
        <f t="shared" si="0"/>
        <v>0</v>
      </c>
      <c r="L13" s="414"/>
      <c r="M13" s="409"/>
      <c r="N13" s="409"/>
      <c r="O13" s="414">
        <f t="shared" si="1"/>
        <v>0</v>
      </c>
      <c r="P13" s="414"/>
      <c r="Q13" s="414">
        <f t="shared" si="2"/>
        <v>0</v>
      </c>
      <c r="R13" s="414"/>
      <c r="S13" s="414">
        <f t="shared" si="3"/>
        <v>0</v>
      </c>
      <c r="T13" s="414"/>
    </row>
    <row r="14" spans="1:20" x14ac:dyDescent="0.3">
      <c r="A14" s="406"/>
      <c r="B14" s="407"/>
      <c r="C14" s="407"/>
      <c r="D14" s="408"/>
      <c r="E14" s="412"/>
      <c r="F14" s="412"/>
      <c r="G14" s="412"/>
      <c r="H14" s="412"/>
      <c r="I14" s="412"/>
      <c r="J14" s="412"/>
      <c r="K14" s="414">
        <f t="shared" si="0"/>
        <v>0</v>
      </c>
      <c r="L14" s="414"/>
      <c r="M14" s="409"/>
      <c r="N14" s="409"/>
      <c r="O14" s="414">
        <f t="shared" si="1"/>
        <v>0</v>
      </c>
      <c r="P14" s="414"/>
      <c r="Q14" s="414">
        <f t="shared" si="2"/>
        <v>0</v>
      </c>
      <c r="R14" s="414"/>
      <c r="S14" s="414">
        <f t="shared" si="3"/>
        <v>0</v>
      </c>
      <c r="T14" s="414"/>
    </row>
    <row r="15" spans="1:20" x14ac:dyDescent="0.3">
      <c r="A15" s="406"/>
      <c r="B15" s="407"/>
      <c r="C15" s="407"/>
      <c r="D15" s="408"/>
      <c r="E15" s="412"/>
      <c r="F15" s="412"/>
      <c r="G15" s="412"/>
      <c r="H15" s="412"/>
      <c r="I15" s="412"/>
      <c r="J15" s="412"/>
      <c r="K15" s="414">
        <f t="shared" si="0"/>
        <v>0</v>
      </c>
      <c r="L15" s="414"/>
      <c r="M15" s="409"/>
      <c r="N15" s="409"/>
      <c r="O15" s="414">
        <f t="shared" si="1"/>
        <v>0</v>
      </c>
      <c r="P15" s="414"/>
      <c r="Q15" s="414">
        <f t="shared" si="2"/>
        <v>0</v>
      </c>
      <c r="R15" s="414"/>
      <c r="S15" s="414">
        <f t="shared" si="3"/>
        <v>0</v>
      </c>
      <c r="T15" s="414"/>
    </row>
    <row r="16" spans="1:20" x14ac:dyDescent="0.3">
      <c r="A16" s="406"/>
      <c r="B16" s="407"/>
      <c r="C16" s="407"/>
      <c r="D16" s="408"/>
      <c r="E16" s="412"/>
      <c r="F16" s="412"/>
      <c r="G16" s="412"/>
      <c r="H16" s="412"/>
      <c r="I16" s="412"/>
      <c r="J16" s="412"/>
      <c r="K16" s="414">
        <f t="shared" si="0"/>
        <v>0</v>
      </c>
      <c r="L16" s="414"/>
      <c r="M16" s="409"/>
      <c r="N16" s="409"/>
      <c r="O16" s="414">
        <f t="shared" si="1"/>
        <v>0</v>
      </c>
      <c r="P16" s="414"/>
      <c r="Q16" s="414">
        <f t="shared" si="2"/>
        <v>0</v>
      </c>
      <c r="R16" s="414"/>
      <c r="S16" s="414">
        <f t="shared" si="3"/>
        <v>0</v>
      </c>
      <c r="T16" s="414"/>
    </row>
    <row r="17" spans="1:20" x14ac:dyDescent="0.3">
      <c r="A17" s="406"/>
      <c r="B17" s="407"/>
      <c r="C17" s="407"/>
      <c r="D17" s="408"/>
      <c r="E17" s="412"/>
      <c r="F17" s="412"/>
      <c r="G17" s="412"/>
      <c r="H17" s="412"/>
      <c r="I17" s="412"/>
      <c r="J17" s="412"/>
      <c r="K17" s="414">
        <f t="shared" si="0"/>
        <v>0</v>
      </c>
      <c r="L17" s="414"/>
      <c r="M17" s="409"/>
      <c r="N17" s="409"/>
      <c r="O17" s="414">
        <f t="shared" si="1"/>
        <v>0</v>
      </c>
      <c r="P17" s="414"/>
      <c r="Q17" s="414">
        <f t="shared" si="2"/>
        <v>0</v>
      </c>
      <c r="R17" s="414"/>
      <c r="S17" s="414">
        <f t="shared" si="3"/>
        <v>0</v>
      </c>
      <c r="T17" s="414"/>
    </row>
    <row r="18" spans="1:20" x14ac:dyDescent="0.3">
      <c r="A18" s="406"/>
      <c r="B18" s="407"/>
      <c r="C18" s="407"/>
      <c r="D18" s="408"/>
      <c r="E18" s="412"/>
      <c r="F18" s="412"/>
      <c r="G18" s="412"/>
      <c r="H18" s="412"/>
      <c r="I18" s="412"/>
      <c r="J18" s="412"/>
      <c r="K18" s="414">
        <f t="shared" si="0"/>
        <v>0</v>
      </c>
      <c r="L18" s="414"/>
      <c r="M18" s="409"/>
      <c r="N18" s="409"/>
      <c r="O18" s="414">
        <f t="shared" si="1"/>
        <v>0</v>
      </c>
      <c r="P18" s="414"/>
      <c r="Q18" s="414">
        <f t="shared" si="2"/>
        <v>0</v>
      </c>
      <c r="R18" s="414"/>
      <c r="S18" s="414">
        <f t="shared" si="3"/>
        <v>0</v>
      </c>
      <c r="T18" s="414"/>
    </row>
    <row r="19" spans="1:20" x14ac:dyDescent="0.3">
      <c r="A19" s="406"/>
      <c r="B19" s="407"/>
      <c r="C19" s="407"/>
      <c r="D19" s="408"/>
      <c r="E19" s="412"/>
      <c r="F19" s="412"/>
      <c r="G19" s="412"/>
      <c r="H19" s="412"/>
      <c r="I19" s="412"/>
      <c r="J19" s="412"/>
      <c r="K19" s="414">
        <f t="shared" si="0"/>
        <v>0</v>
      </c>
      <c r="L19" s="414"/>
      <c r="M19" s="409"/>
      <c r="N19" s="409"/>
      <c r="O19" s="414">
        <f t="shared" si="1"/>
        <v>0</v>
      </c>
      <c r="P19" s="414"/>
      <c r="Q19" s="414">
        <f t="shared" si="2"/>
        <v>0</v>
      </c>
      <c r="R19" s="414"/>
      <c r="S19" s="414">
        <f t="shared" si="3"/>
        <v>0</v>
      </c>
      <c r="T19" s="414"/>
    </row>
    <row r="20" spans="1:20" x14ac:dyDescent="0.3">
      <c r="A20" s="406"/>
      <c r="B20" s="407"/>
      <c r="C20" s="407"/>
      <c r="D20" s="408"/>
      <c r="E20" s="412"/>
      <c r="F20" s="412"/>
      <c r="G20" s="412"/>
      <c r="H20" s="412"/>
      <c r="I20" s="412"/>
      <c r="J20" s="412"/>
      <c r="K20" s="414">
        <f t="shared" si="0"/>
        <v>0</v>
      </c>
      <c r="L20" s="414"/>
      <c r="M20" s="409"/>
      <c r="N20" s="409"/>
      <c r="O20" s="414">
        <f t="shared" si="1"/>
        <v>0</v>
      </c>
      <c r="P20" s="414"/>
      <c r="Q20" s="414">
        <f t="shared" si="2"/>
        <v>0</v>
      </c>
      <c r="R20" s="414"/>
      <c r="S20" s="414">
        <f t="shared" si="3"/>
        <v>0</v>
      </c>
      <c r="T20" s="414"/>
    </row>
    <row r="21" spans="1:20" x14ac:dyDescent="0.3">
      <c r="A21" s="406"/>
      <c r="B21" s="407"/>
      <c r="C21" s="407"/>
      <c r="D21" s="408"/>
      <c r="E21" s="412"/>
      <c r="F21" s="412"/>
      <c r="G21" s="412"/>
      <c r="H21" s="412"/>
      <c r="I21" s="412"/>
      <c r="J21" s="412"/>
      <c r="K21" s="414">
        <f t="shared" si="0"/>
        <v>0</v>
      </c>
      <c r="L21" s="414"/>
      <c r="M21" s="409"/>
      <c r="N21" s="409"/>
      <c r="O21" s="414">
        <f t="shared" si="1"/>
        <v>0</v>
      </c>
      <c r="P21" s="414"/>
      <c r="Q21" s="414">
        <f t="shared" si="2"/>
        <v>0</v>
      </c>
      <c r="R21" s="414"/>
      <c r="S21" s="414">
        <f t="shared" si="3"/>
        <v>0</v>
      </c>
      <c r="T21" s="414"/>
    </row>
    <row r="22" spans="1:20" x14ac:dyDescent="0.3">
      <c r="A22" s="406"/>
      <c r="B22" s="407"/>
      <c r="C22" s="407"/>
      <c r="D22" s="408"/>
      <c r="E22" s="412"/>
      <c r="F22" s="412"/>
      <c r="G22" s="412"/>
      <c r="H22" s="412"/>
      <c r="I22" s="412"/>
      <c r="J22" s="412"/>
      <c r="K22" s="414">
        <f t="shared" si="0"/>
        <v>0</v>
      </c>
      <c r="L22" s="414"/>
      <c r="M22" s="409"/>
      <c r="N22" s="409"/>
      <c r="O22" s="414">
        <f t="shared" si="1"/>
        <v>0</v>
      </c>
      <c r="P22" s="414"/>
      <c r="Q22" s="414">
        <f t="shared" si="2"/>
        <v>0</v>
      </c>
      <c r="R22" s="414"/>
      <c r="S22" s="414">
        <f t="shared" si="3"/>
        <v>0</v>
      </c>
      <c r="T22" s="414"/>
    </row>
    <row r="23" spans="1:20" x14ac:dyDescent="0.3">
      <c r="A23" s="406"/>
      <c r="B23" s="407"/>
      <c r="C23" s="407"/>
      <c r="D23" s="408"/>
      <c r="E23" s="412"/>
      <c r="F23" s="412"/>
      <c r="G23" s="412"/>
      <c r="H23" s="412"/>
      <c r="I23" s="412"/>
      <c r="J23" s="412"/>
      <c r="K23" s="414">
        <f t="shared" si="0"/>
        <v>0</v>
      </c>
      <c r="L23" s="414"/>
      <c r="M23" s="409"/>
      <c r="N23" s="409"/>
      <c r="O23" s="414">
        <f t="shared" si="1"/>
        <v>0</v>
      </c>
      <c r="P23" s="414"/>
      <c r="Q23" s="414">
        <f t="shared" si="2"/>
        <v>0</v>
      </c>
      <c r="R23" s="414"/>
      <c r="S23" s="414">
        <f t="shared" si="3"/>
        <v>0</v>
      </c>
      <c r="T23" s="414"/>
    </row>
    <row r="24" spans="1:20" x14ac:dyDescent="0.3">
      <c r="A24" s="406"/>
      <c r="B24" s="407"/>
      <c r="C24" s="407"/>
      <c r="D24" s="408"/>
      <c r="E24" s="412"/>
      <c r="F24" s="412"/>
      <c r="G24" s="412"/>
      <c r="H24" s="412"/>
      <c r="I24" s="412"/>
      <c r="J24" s="412"/>
      <c r="K24" s="414">
        <f t="shared" si="0"/>
        <v>0</v>
      </c>
      <c r="L24" s="414"/>
      <c r="M24" s="409"/>
      <c r="N24" s="409"/>
      <c r="O24" s="414">
        <f t="shared" si="1"/>
        <v>0</v>
      </c>
      <c r="P24" s="414"/>
      <c r="Q24" s="414">
        <f t="shared" si="2"/>
        <v>0</v>
      </c>
      <c r="R24" s="414"/>
      <c r="S24" s="414">
        <f t="shared" si="3"/>
        <v>0</v>
      </c>
      <c r="T24" s="414"/>
    </row>
    <row r="25" spans="1:20" x14ac:dyDescent="0.3">
      <c r="A25" s="406"/>
      <c r="B25" s="407"/>
      <c r="C25" s="407"/>
      <c r="D25" s="408"/>
      <c r="E25" s="412"/>
      <c r="F25" s="412"/>
      <c r="G25" s="412"/>
      <c r="H25" s="412"/>
      <c r="I25" s="412"/>
      <c r="J25" s="412"/>
      <c r="K25" s="414">
        <f t="shared" si="0"/>
        <v>0</v>
      </c>
      <c r="L25" s="414"/>
      <c r="M25" s="409"/>
      <c r="N25" s="409"/>
      <c r="O25" s="414">
        <f t="shared" si="1"/>
        <v>0</v>
      </c>
      <c r="P25" s="414"/>
      <c r="Q25" s="414">
        <f t="shared" si="2"/>
        <v>0</v>
      </c>
      <c r="R25" s="414"/>
      <c r="S25" s="414">
        <f t="shared" si="3"/>
        <v>0</v>
      </c>
      <c r="T25" s="414"/>
    </row>
    <row r="26" spans="1:20" x14ac:dyDescent="0.3">
      <c r="A26" s="410" t="s">
        <v>88</v>
      </c>
      <c r="B26" s="410"/>
      <c r="C26" s="410"/>
      <c r="D26" s="410"/>
      <c r="E26" s="413">
        <f>SUM(E11:F25)</f>
        <v>0</v>
      </c>
      <c r="F26" s="413"/>
      <c r="G26" s="413">
        <f>SUM(G11:H25)</f>
        <v>0</v>
      </c>
      <c r="H26" s="413"/>
      <c r="I26" s="413">
        <f>SUM(I11:J25)</f>
        <v>0</v>
      </c>
      <c r="J26" s="413"/>
      <c r="K26" s="413">
        <f>SUM(K11:L25)</f>
        <v>0</v>
      </c>
      <c r="L26" s="413"/>
      <c r="M26" s="411"/>
      <c r="N26" s="411"/>
      <c r="O26" s="413">
        <f>SUM(O11:P25)</f>
        <v>0</v>
      </c>
      <c r="P26" s="413"/>
      <c r="Q26" s="413">
        <f>SUM(Q11:R25)</f>
        <v>0</v>
      </c>
      <c r="R26" s="413"/>
      <c r="S26" s="413">
        <f>SUM(S11:T25)</f>
        <v>0</v>
      </c>
      <c r="T26" s="413"/>
    </row>
    <row r="28" spans="1:20" x14ac:dyDescent="0.3">
      <c r="B28" s="35"/>
      <c r="C28" s="35"/>
      <c r="D28" s="35"/>
      <c r="E28" s="35"/>
      <c r="F28" s="35"/>
      <c r="M28" s="330" t="s">
        <v>207</v>
      </c>
      <c r="N28" s="330"/>
      <c r="O28" s="330"/>
      <c r="P28" s="330"/>
      <c r="Q28" s="415">
        <f>Q26</f>
        <v>0</v>
      </c>
      <c r="R28" s="415"/>
      <c r="S28" s="415"/>
    </row>
    <row r="29" spans="1:20" x14ac:dyDescent="0.3">
      <c r="M29" s="330" t="s">
        <v>208</v>
      </c>
      <c r="N29" s="330"/>
      <c r="O29" s="330"/>
      <c r="P29" s="330"/>
      <c r="Q29" s="416">
        <f>O26</f>
        <v>0</v>
      </c>
      <c r="R29" s="416"/>
      <c r="S29" s="416"/>
    </row>
    <row r="30" spans="1:20" ht="15" thickBot="1" x14ac:dyDescent="0.35">
      <c r="M30" s="330" t="s">
        <v>89</v>
      </c>
      <c r="N30" s="330"/>
      <c r="O30" s="330"/>
      <c r="P30" s="330"/>
      <c r="Q30" s="417">
        <f>Q28+Q29</f>
        <v>0</v>
      </c>
      <c r="R30" s="417"/>
      <c r="S30" s="417"/>
    </row>
    <row r="31" spans="1:20" x14ac:dyDescent="0.3">
      <c r="M31" s="36"/>
      <c r="N31" s="36"/>
      <c r="O31" s="36"/>
      <c r="P31" s="36"/>
    </row>
    <row r="34" spans="1:19" x14ac:dyDescent="0.3">
      <c r="A34" s="124" t="s">
        <v>82</v>
      </c>
      <c r="B34" s="125" t="s">
        <v>118</v>
      </c>
      <c r="C34" s="126"/>
      <c r="D34" s="126"/>
      <c r="E34" s="126"/>
      <c r="F34" s="126"/>
      <c r="G34" s="126"/>
      <c r="H34" s="126"/>
      <c r="I34" s="126"/>
      <c r="J34" s="126"/>
      <c r="K34" s="126"/>
      <c r="L34" s="126"/>
      <c r="M34" s="126"/>
      <c r="N34" s="126"/>
      <c r="O34" s="126"/>
      <c r="P34" s="126"/>
      <c r="Q34" s="126"/>
      <c r="R34" s="126"/>
      <c r="S34" s="127"/>
    </row>
    <row r="35" spans="1:19" x14ac:dyDescent="0.3">
      <c r="A35" s="48"/>
      <c r="B35" s="49"/>
      <c r="C35" s="50"/>
      <c r="D35" s="50"/>
      <c r="E35" s="50"/>
      <c r="F35" s="50"/>
      <c r="H35" s="23"/>
      <c r="I35" s="23"/>
      <c r="J35" s="84"/>
    </row>
    <row r="36" spans="1:19" x14ac:dyDescent="0.3">
      <c r="A36" s="1"/>
      <c r="B36" s="331" t="s">
        <v>229</v>
      </c>
      <c r="C36" s="331"/>
      <c r="D36" s="331"/>
      <c r="E36" s="331"/>
      <c r="F36" s="331"/>
      <c r="G36" s="331"/>
      <c r="H36" s="331"/>
      <c r="I36" s="331"/>
      <c r="J36" s="331"/>
      <c r="K36" s="331"/>
      <c r="L36" s="331"/>
      <c r="M36" s="331"/>
      <c r="N36" s="331"/>
      <c r="O36" s="331"/>
      <c r="P36" s="331"/>
      <c r="Q36" s="331"/>
      <c r="R36" s="331" t="s">
        <v>230</v>
      </c>
      <c r="S36" s="331"/>
    </row>
    <row r="37" spans="1:19" ht="14.55" customHeight="1" x14ac:dyDescent="0.3">
      <c r="A37" s="1"/>
      <c r="B37" s="354" t="s">
        <v>142</v>
      </c>
      <c r="C37" s="354"/>
      <c r="D37" s="354"/>
      <c r="E37" s="354"/>
      <c r="F37" s="354"/>
      <c r="G37" s="354"/>
      <c r="H37" s="354"/>
      <c r="I37" s="354"/>
      <c r="J37" s="354"/>
      <c r="K37" s="354"/>
      <c r="L37" s="354"/>
      <c r="M37" s="354"/>
      <c r="N37" s="354"/>
      <c r="O37" s="354"/>
      <c r="P37" s="354"/>
      <c r="Q37" s="354"/>
      <c r="R37" s="355">
        <v>0.02</v>
      </c>
      <c r="S37" s="355"/>
    </row>
    <row r="38" spans="1:19" ht="14.55" customHeight="1" x14ac:dyDescent="0.3">
      <c r="A38" s="1"/>
      <c r="B38" s="354" t="s">
        <v>143</v>
      </c>
      <c r="C38" s="354"/>
      <c r="D38" s="354"/>
      <c r="E38" s="354"/>
      <c r="F38" s="354"/>
      <c r="G38" s="354"/>
      <c r="H38" s="354"/>
      <c r="I38" s="354"/>
      <c r="J38" s="354"/>
      <c r="K38" s="354"/>
      <c r="L38" s="354"/>
      <c r="M38" s="354"/>
      <c r="N38" s="354"/>
      <c r="O38" s="354"/>
      <c r="P38" s="354"/>
      <c r="Q38" s="354"/>
      <c r="R38" s="355">
        <v>2.5000000000000001E-2</v>
      </c>
      <c r="S38" s="355"/>
    </row>
    <row r="39" spans="1:19" ht="14.55" customHeight="1" x14ac:dyDescent="0.3">
      <c r="A39" s="1"/>
      <c r="B39" s="354" t="s">
        <v>144</v>
      </c>
      <c r="C39" s="354"/>
      <c r="D39" s="354"/>
      <c r="E39" s="354"/>
      <c r="F39" s="354"/>
      <c r="G39" s="354"/>
      <c r="H39" s="354"/>
      <c r="I39" s="354"/>
      <c r="J39" s="354"/>
      <c r="K39" s="354"/>
      <c r="L39" s="354"/>
      <c r="M39" s="354"/>
      <c r="N39" s="354"/>
      <c r="O39" s="354"/>
      <c r="P39" s="354"/>
      <c r="Q39" s="354"/>
      <c r="R39" s="355">
        <v>0.05</v>
      </c>
      <c r="S39" s="355"/>
    </row>
    <row r="40" spans="1:19" ht="14.55" customHeight="1" x14ac:dyDescent="0.3">
      <c r="A40" s="1"/>
      <c r="B40" s="354" t="s">
        <v>209</v>
      </c>
      <c r="C40" s="354"/>
      <c r="D40" s="354"/>
      <c r="E40" s="354"/>
      <c r="F40" s="354"/>
      <c r="G40" s="354"/>
      <c r="H40" s="354"/>
      <c r="I40" s="354"/>
      <c r="J40" s="354"/>
      <c r="K40" s="354"/>
      <c r="L40" s="354"/>
      <c r="M40" s="354"/>
      <c r="N40" s="354"/>
      <c r="O40" s="354"/>
      <c r="P40" s="354"/>
      <c r="Q40" s="354"/>
      <c r="R40" s="355">
        <v>0.1</v>
      </c>
      <c r="S40" s="355"/>
    </row>
    <row r="41" spans="1:19" ht="14.55" customHeight="1" x14ac:dyDescent="0.3">
      <c r="A41" s="1"/>
      <c r="B41" s="354" t="s">
        <v>147</v>
      </c>
      <c r="C41" s="354"/>
      <c r="D41" s="354"/>
      <c r="E41" s="354"/>
      <c r="F41" s="354"/>
      <c r="G41" s="354"/>
      <c r="H41" s="354"/>
      <c r="I41" s="354"/>
      <c r="J41" s="354"/>
      <c r="K41" s="354"/>
      <c r="L41" s="354"/>
      <c r="M41" s="354"/>
      <c r="N41" s="354"/>
      <c r="O41" s="354"/>
      <c r="P41" s="354"/>
      <c r="Q41" s="354"/>
      <c r="R41" s="355">
        <v>0.2</v>
      </c>
      <c r="S41" s="355"/>
    </row>
    <row r="42" spans="1:19" ht="14.55" customHeight="1" x14ac:dyDescent="0.3">
      <c r="A42" s="1"/>
      <c r="B42" s="354" t="s">
        <v>146</v>
      </c>
      <c r="C42" s="354"/>
      <c r="D42" s="354"/>
      <c r="E42" s="354"/>
      <c r="F42" s="354"/>
      <c r="G42" s="354"/>
      <c r="H42" s="354"/>
      <c r="I42" s="354"/>
      <c r="J42" s="354"/>
      <c r="K42" s="354"/>
      <c r="L42" s="354"/>
      <c r="M42" s="354"/>
      <c r="N42" s="354"/>
      <c r="O42" s="354"/>
      <c r="P42" s="354"/>
      <c r="Q42" s="354"/>
      <c r="R42" s="355">
        <v>0.25</v>
      </c>
      <c r="S42" s="355"/>
    </row>
    <row r="43" spans="1:19" ht="14.55" customHeight="1" x14ac:dyDescent="0.3">
      <c r="A43" s="1"/>
      <c r="B43" s="354" t="s">
        <v>145</v>
      </c>
      <c r="C43" s="354"/>
      <c r="D43" s="354"/>
      <c r="E43" s="354"/>
      <c r="F43" s="354"/>
      <c r="G43" s="354"/>
      <c r="H43" s="354"/>
      <c r="I43" s="354"/>
      <c r="J43" s="354"/>
      <c r="K43" s="354"/>
      <c r="L43" s="354"/>
      <c r="M43" s="354"/>
      <c r="N43" s="354"/>
      <c r="O43" s="354"/>
      <c r="P43" s="354"/>
      <c r="Q43" s="354"/>
      <c r="R43" s="355">
        <v>0.3</v>
      </c>
      <c r="S43" s="355"/>
    </row>
    <row r="44" spans="1:19" ht="14.55" customHeight="1" x14ac:dyDescent="0.3">
      <c r="A44" s="1"/>
      <c r="B44" s="354" t="s">
        <v>141</v>
      </c>
      <c r="C44" s="354"/>
      <c r="D44" s="354"/>
      <c r="E44" s="354"/>
      <c r="F44" s="354"/>
      <c r="G44" s="354"/>
      <c r="H44" s="354"/>
      <c r="I44" s="354"/>
      <c r="J44" s="354"/>
      <c r="K44" s="354"/>
      <c r="L44" s="354"/>
      <c r="M44" s="354"/>
      <c r="N44" s="354"/>
      <c r="O44" s="354"/>
      <c r="P44" s="354"/>
      <c r="Q44" s="354"/>
      <c r="R44" s="355">
        <v>1</v>
      </c>
      <c r="S44" s="355"/>
    </row>
    <row r="45" spans="1:19" x14ac:dyDescent="0.3">
      <c r="A45" s="1"/>
      <c r="B45" s="2"/>
      <c r="F45" s="2"/>
      <c r="G45" s="2"/>
      <c r="H45" s="2"/>
      <c r="R45" s="51"/>
    </row>
    <row r="46" spans="1:19" x14ac:dyDescent="0.3">
      <c r="A46" s="1"/>
      <c r="B46" s="331" t="s">
        <v>231</v>
      </c>
      <c r="C46" s="331"/>
      <c r="D46" s="331"/>
      <c r="E46" s="331"/>
      <c r="F46" s="331"/>
      <c r="G46" s="331"/>
      <c r="H46" s="331"/>
      <c r="I46" s="331"/>
      <c r="J46" s="331"/>
      <c r="K46" s="331"/>
      <c r="L46" s="331"/>
      <c r="M46" s="331"/>
      <c r="N46" s="331"/>
      <c r="O46" s="331"/>
      <c r="P46" s="331"/>
      <c r="Q46" s="331"/>
      <c r="R46" s="331" t="s">
        <v>230</v>
      </c>
      <c r="S46" s="331"/>
    </row>
    <row r="47" spans="1:19" ht="14.55" customHeight="1" x14ac:dyDescent="0.3">
      <c r="A47" s="1"/>
      <c r="B47" s="354" t="s">
        <v>148</v>
      </c>
      <c r="C47" s="354"/>
      <c r="D47" s="354"/>
      <c r="E47" s="354"/>
      <c r="F47" s="354"/>
      <c r="G47" s="354"/>
      <c r="H47" s="354"/>
      <c r="I47" s="354"/>
      <c r="J47" s="354"/>
      <c r="K47" s="354"/>
      <c r="L47" s="354"/>
      <c r="M47" s="354"/>
      <c r="N47" s="354"/>
      <c r="O47" s="354"/>
      <c r="P47" s="354"/>
      <c r="Q47" s="354"/>
      <c r="R47" s="355">
        <v>0.1</v>
      </c>
      <c r="S47" s="355"/>
    </row>
    <row r="48" spans="1:19" ht="14.55" customHeight="1" x14ac:dyDescent="0.3">
      <c r="A48" s="1"/>
      <c r="B48" s="354" t="s">
        <v>149</v>
      </c>
      <c r="C48" s="354"/>
      <c r="D48" s="354"/>
      <c r="E48" s="354"/>
      <c r="F48" s="354"/>
      <c r="G48" s="354"/>
      <c r="H48" s="354"/>
      <c r="I48" s="354"/>
      <c r="J48" s="354"/>
      <c r="K48" s="354"/>
      <c r="L48" s="354"/>
      <c r="M48" s="354"/>
      <c r="N48" s="354"/>
      <c r="O48" s="354"/>
      <c r="P48" s="354"/>
      <c r="Q48" s="354"/>
      <c r="R48" s="355">
        <v>0.25</v>
      </c>
      <c r="S48" s="355"/>
    </row>
    <row r="49" spans="1:19" x14ac:dyDescent="0.3">
      <c r="A49" s="1"/>
      <c r="B49" s="2"/>
      <c r="F49" s="2"/>
      <c r="G49" s="2"/>
      <c r="H49" s="2"/>
      <c r="R49" s="51"/>
    </row>
    <row r="50" spans="1:19" x14ac:dyDescent="0.3">
      <c r="A50" s="1"/>
      <c r="B50" s="331" t="s">
        <v>232</v>
      </c>
      <c r="C50" s="331"/>
      <c r="D50" s="331"/>
      <c r="E50" s="331"/>
      <c r="F50" s="331"/>
      <c r="G50" s="331"/>
      <c r="H50" s="331"/>
      <c r="I50" s="331"/>
      <c r="J50" s="331"/>
      <c r="K50" s="331"/>
      <c r="L50" s="331"/>
      <c r="M50" s="331"/>
      <c r="N50" s="331"/>
      <c r="O50" s="331"/>
      <c r="P50" s="331"/>
      <c r="Q50" s="331"/>
      <c r="R50" s="331" t="s">
        <v>230</v>
      </c>
      <c r="S50" s="331"/>
    </row>
    <row r="51" spans="1:19" ht="14.55" customHeight="1" x14ac:dyDescent="0.3">
      <c r="A51" s="1"/>
      <c r="B51" s="354" t="s">
        <v>154</v>
      </c>
      <c r="C51" s="354"/>
      <c r="D51" s="354"/>
      <c r="E51" s="354"/>
      <c r="F51" s="354"/>
      <c r="G51" s="354"/>
      <c r="H51" s="354"/>
      <c r="I51" s="354"/>
      <c r="J51" s="354"/>
      <c r="K51" s="354"/>
      <c r="L51" s="354"/>
      <c r="M51" s="354"/>
      <c r="N51" s="354"/>
      <c r="O51" s="354"/>
      <c r="P51" s="354"/>
      <c r="Q51" s="354"/>
      <c r="R51" s="355">
        <v>0.5</v>
      </c>
      <c r="S51" s="355"/>
    </row>
    <row r="52" spans="1:19" ht="14.55" customHeight="1" x14ac:dyDescent="0.3">
      <c r="A52" s="1"/>
      <c r="B52" s="354" t="s">
        <v>153</v>
      </c>
      <c r="C52" s="354"/>
      <c r="D52" s="354"/>
      <c r="E52" s="354"/>
      <c r="F52" s="354"/>
      <c r="G52" s="354"/>
      <c r="H52" s="354"/>
      <c r="I52" s="354"/>
      <c r="J52" s="354"/>
      <c r="K52" s="354"/>
      <c r="L52" s="354"/>
      <c r="M52" s="354"/>
      <c r="N52" s="354"/>
      <c r="O52" s="354"/>
      <c r="P52" s="354"/>
      <c r="Q52" s="354"/>
      <c r="R52" s="355">
        <v>0.3</v>
      </c>
      <c r="S52" s="355"/>
    </row>
    <row r="53" spans="1:19" ht="14.55" customHeight="1" x14ac:dyDescent="0.3">
      <c r="A53" s="1"/>
      <c r="B53" s="354" t="s">
        <v>152</v>
      </c>
      <c r="C53" s="354"/>
      <c r="D53" s="354"/>
      <c r="E53" s="354"/>
      <c r="F53" s="354"/>
      <c r="G53" s="354"/>
      <c r="H53" s="354"/>
      <c r="I53" s="354"/>
      <c r="J53" s="354"/>
      <c r="K53" s="354"/>
      <c r="L53" s="354"/>
      <c r="M53" s="354"/>
      <c r="N53" s="354"/>
      <c r="O53" s="354"/>
      <c r="P53" s="354"/>
      <c r="Q53" s="354"/>
      <c r="R53" s="355">
        <v>0.2</v>
      </c>
      <c r="S53" s="355"/>
    </row>
    <row r="54" spans="1:19" x14ac:dyDescent="0.3">
      <c r="A54" s="1"/>
      <c r="D54" s="2"/>
      <c r="H54" s="2"/>
      <c r="I54" s="2"/>
      <c r="J54" s="81"/>
    </row>
  </sheetData>
  <mergeCells count="195">
    <mergeCell ref="B48:Q48"/>
    <mergeCell ref="B51:Q51"/>
    <mergeCell ref="B52:Q52"/>
    <mergeCell ref="B53:Q53"/>
    <mergeCell ref="B46:Q46"/>
    <mergeCell ref="B50:Q50"/>
    <mergeCell ref="R37:S37"/>
    <mergeCell ref="R36:S36"/>
    <mergeCell ref="R38:S38"/>
    <mergeCell ref="R39:S39"/>
    <mergeCell ref="R40:S40"/>
    <mergeCell ref="R41:S41"/>
    <mergeCell ref="R42:S42"/>
    <mergeCell ref="R43:S43"/>
    <mergeCell ref="R44:S44"/>
    <mergeCell ref="R47:S47"/>
    <mergeCell ref="R48:S48"/>
    <mergeCell ref="R51:S51"/>
    <mergeCell ref="R52:S52"/>
    <mergeCell ref="R53:S53"/>
    <mergeCell ref="R46:S46"/>
    <mergeCell ref="R50:S50"/>
    <mergeCell ref="B36:Q36"/>
    <mergeCell ref="B37:Q37"/>
    <mergeCell ref="B38:Q38"/>
    <mergeCell ref="B39:Q39"/>
    <mergeCell ref="B40:Q40"/>
    <mergeCell ref="B41:Q41"/>
    <mergeCell ref="B42:Q42"/>
    <mergeCell ref="B43:Q43"/>
    <mergeCell ref="B44:Q44"/>
    <mergeCell ref="B47:Q47"/>
    <mergeCell ref="A24:D24"/>
    <mergeCell ref="A25:D25"/>
    <mergeCell ref="M30:P30"/>
    <mergeCell ref="Q26:R26"/>
    <mergeCell ref="A19:D19"/>
    <mergeCell ref="A20:D20"/>
    <mergeCell ref="A21:D21"/>
    <mergeCell ref="A22:D22"/>
    <mergeCell ref="A23:D23"/>
    <mergeCell ref="A11:D11"/>
    <mergeCell ref="A12:D12"/>
    <mergeCell ref="A13:D13"/>
    <mergeCell ref="A14:D14"/>
    <mergeCell ref="A15:D15"/>
    <mergeCell ref="A16:D16"/>
    <mergeCell ref="A17:D17"/>
    <mergeCell ref="A18:D18"/>
    <mergeCell ref="A1:E1"/>
    <mergeCell ref="F1:T1"/>
    <mergeCell ref="A2:E2"/>
    <mergeCell ref="F2:T2"/>
    <mergeCell ref="A3:T3"/>
    <mergeCell ref="F4:J4"/>
    <mergeCell ref="K4:N4"/>
    <mergeCell ref="O4:T4"/>
    <mergeCell ref="A10:D10"/>
    <mergeCell ref="A7:D9"/>
    <mergeCell ref="A4:E4"/>
    <mergeCell ref="M8:N8"/>
    <mergeCell ref="O11:P11"/>
    <mergeCell ref="R6:T6"/>
    <mergeCell ref="E10:F10"/>
    <mergeCell ref="G10:H10"/>
    <mergeCell ref="I10:J10"/>
    <mergeCell ref="K10:L10"/>
    <mergeCell ref="O10:P10"/>
    <mergeCell ref="Q10:R10"/>
    <mergeCell ref="S10:T10"/>
    <mergeCell ref="E7:F9"/>
    <mergeCell ref="G7:H9"/>
    <mergeCell ref="I7:J9"/>
    <mergeCell ref="K7:L9"/>
    <mergeCell ref="S7:T9"/>
    <mergeCell ref="O8:R8"/>
    <mergeCell ref="M7:R7"/>
    <mergeCell ref="O9:P9"/>
    <mergeCell ref="Q9:R9"/>
    <mergeCell ref="Q11:R11"/>
    <mergeCell ref="S11:T11"/>
    <mergeCell ref="E11:F11"/>
    <mergeCell ref="G11:H11"/>
    <mergeCell ref="I11:J11"/>
    <mergeCell ref="K11:L11"/>
    <mergeCell ref="O12:P12"/>
    <mergeCell ref="Q12:R12"/>
    <mergeCell ref="S12:T12"/>
    <mergeCell ref="S13:T13"/>
    <mergeCell ref="E14:F14"/>
    <mergeCell ref="G14:H14"/>
    <mergeCell ref="I14:J14"/>
    <mergeCell ref="K14:L14"/>
    <mergeCell ref="O14:P14"/>
    <mergeCell ref="Q14:R14"/>
    <mergeCell ref="S14:T14"/>
    <mergeCell ref="E13:F13"/>
    <mergeCell ref="G13:H13"/>
    <mergeCell ref="I13:J13"/>
    <mergeCell ref="K13:L13"/>
    <mergeCell ref="O13:P13"/>
    <mergeCell ref="Q13:R13"/>
    <mergeCell ref="E12:F12"/>
    <mergeCell ref="G12:H12"/>
    <mergeCell ref="I12:J12"/>
    <mergeCell ref="K12:L12"/>
    <mergeCell ref="S15:T15"/>
    <mergeCell ref="E16:F16"/>
    <mergeCell ref="G16:H16"/>
    <mergeCell ref="I16:J16"/>
    <mergeCell ref="K16:L16"/>
    <mergeCell ref="O16:P16"/>
    <mergeCell ref="Q16:R16"/>
    <mergeCell ref="S16:T16"/>
    <mergeCell ref="E15:F15"/>
    <mergeCell ref="G15:H15"/>
    <mergeCell ref="I15:J15"/>
    <mergeCell ref="K15:L15"/>
    <mergeCell ref="O15:P15"/>
    <mergeCell ref="Q15:R15"/>
    <mergeCell ref="S17:T17"/>
    <mergeCell ref="E18:F18"/>
    <mergeCell ref="G18:H18"/>
    <mergeCell ref="I18:J18"/>
    <mergeCell ref="K18:L18"/>
    <mergeCell ref="O18:P18"/>
    <mergeCell ref="Q18:R18"/>
    <mergeCell ref="S18:T18"/>
    <mergeCell ref="E17:F17"/>
    <mergeCell ref="G17:H17"/>
    <mergeCell ref="I17:J17"/>
    <mergeCell ref="K17:L17"/>
    <mergeCell ref="O17:P17"/>
    <mergeCell ref="Q17:R17"/>
    <mergeCell ref="S19:T19"/>
    <mergeCell ref="E20:F20"/>
    <mergeCell ref="G20:H20"/>
    <mergeCell ref="I20:J20"/>
    <mergeCell ref="K20:L20"/>
    <mergeCell ref="O20:P20"/>
    <mergeCell ref="Q20:R20"/>
    <mergeCell ref="S20:T20"/>
    <mergeCell ref="E19:F19"/>
    <mergeCell ref="G19:H19"/>
    <mergeCell ref="I19:J19"/>
    <mergeCell ref="K19:L19"/>
    <mergeCell ref="O19:P19"/>
    <mergeCell ref="Q19:R19"/>
    <mergeCell ref="S23:T23"/>
    <mergeCell ref="E23:F23"/>
    <mergeCell ref="G23:H23"/>
    <mergeCell ref="I23:J23"/>
    <mergeCell ref="K23:L23"/>
    <mergeCell ref="O23:P23"/>
    <mergeCell ref="Q23:R23"/>
    <mergeCell ref="S21:T21"/>
    <mergeCell ref="E22:F22"/>
    <mergeCell ref="G22:H22"/>
    <mergeCell ref="I22:J22"/>
    <mergeCell ref="K22:L22"/>
    <mergeCell ref="O22:P22"/>
    <mergeCell ref="Q22:R22"/>
    <mergeCell ref="S22:T22"/>
    <mergeCell ref="E21:F21"/>
    <mergeCell ref="G21:H21"/>
    <mergeCell ref="I21:J21"/>
    <mergeCell ref="K21:L21"/>
    <mergeCell ref="O21:P21"/>
    <mergeCell ref="Q21:R21"/>
    <mergeCell ref="S24:T24"/>
    <mergeCell ref="E25:F25"/>
    <mergeCell ref="G25:H25"/>
    <mergeCell ref="I25:J25"/>
    <mergeCell ref="K25:L25"/>
    <mergeCell ref="O25:P25"/>
    <mergeCell ref="Q25:R25"/>
    <mergeCell ref="S25:T25"/>
    <mergeCell ref="E24:F24"/>
    <mergeCell ref="G24:H24"/>
    <mergeCell ref="I24:J24"/>
    <mergeCell ref="K24:L24"/>
    <mergeCell ref="O24:P24"/>
    <mergeCell ref="Q24:R24"/>
    <mergeCell ref="S26:T26"/>
    <mergeCell ref="Q28:S28"/>
    <mergeCell ref="Q29:S29"/>
    <mergeCell ref="Q30:S30"/>
    <mergeCell ref="M28:P28"/>
    <mergeCell ref="M29:P29"/>
    <mergeCell ref="A26:D26"/>
    <mergeCell ref="E26:F26"/>
    <mergeCell ref="G26:H26"/>
    <mergeCell ref="I26:J26"/>
    <mergeCell ref="K26:L26"/>
    <mergeCell ref="O26:P26"/>
  </mergeCells>
  <printOptions horizontalCentered="1"/>
  <pageMargins left="0.7" right="0.7" top="0.75" bottom="0.75" header="0.3" footer="0.3"/>
  <pageSetup paperSize="9" scale="98" orientation="landscape"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Z35"/>
  <sheetViews>
    <sheetView showGridLines="0" zoomScaleNormal="100" workbookViewId="0">
      <selection activeCell="Z10" sqref="Z10"/>
    </sheetView>
  </sheetViews>
  <sheetFormatPr defaultColWidth="6.21875" defaultRowHeight="14.4" x14ac:dyDescent="0.3"/>
  <cols>
    <col min="1" max="8" width="6.21875" style="3"/>
    <col min="9" max="9" width="9.21875" style="3" bestFit="1" customWidth="1"/>
    <col min="10" max="10" width="8.88671875" style="3" bestFit="1" customWidth="1"/>
    <col min="11" max="11" width="10.44140625" style="3" bestFit="1" customWidth="1"/>
    <col min="12" max="12" width="6" style="3" bestFit="1" customWidth="1"/>
    <col min="13" max="13" width="7.5546875" style="3" bestFit="1" customWidth="1"/>
    <col min="14" max="16384" width="6.21875" style="3"/>
  </cols>
  <sheetData>
    <row r="1" spans="1:26" x14ac:dyDescent="0.3">
      <c r="A1" s="334" t="s">
        <v>46</v>
      </c>
      <c r="B1" s="335"/>
      <c r="C1" s="335"/>
      <c r="D1" s="335"/>
      <c r="E1" s="335"/>
      <c r="F1" s="149" t="str">
        <f>Home!E1</f>
        <v>aaa ltd</v>
      </c>
      <c r="G1" s="149"/>
      <c r="H1" s="149"/>
      <c r="I1" s="149"/>
      <c r="J1" s="149"/>
      <c r="K1" s="149"/>
      <c r="L1" s="149"/>
      <c r="M1" s="149"/>
      <c r="N1" s="149"/>
      <c r="O1" s="149"/>
      <c r="P1" s="149"/>
      <c r="Q1" s="149"/>
      <c r="R1" s="149"/>
      <c r="S1" s="149"/>
      <c r="T1" s="149"/>
      <c r="U1" s="149"/>
      <c r="V1" s="149"/>
      <c r="W1" s="149"/>
    </row>
    <row r="2" spans="1:26" x14ac:dyDescent="0.3">
      <c r="A2" s="339" t="s">
        <v>0</v>
      </c>
      <c r="B2" s="340"/>
      <c r="C2" s="340"/>
      <c r="D2" s="340"/>
      <c r="E2" s="340"/>
      <c r="F2" s="357">
        <f>Home!E2</f>
        <v>0</v>
      </c>
      <c r="G2" s="357"/>
      <c r="H2" s="357"/>
      <c r="I2" s="357"/>
      <c r="J2" s="357"/>
      <c r="K2" s="357"/>
      <c r="L2" s="357"/>
      <c r="M2" s="357"/>
      <c r="N2" s="357"/>
      <c r="O2" s="357"/>
      <c r="P2" s="357"/>
      <c r="Q2" s="357"/>
      <c r="R2" s="357"/>
      <c r="S2" s="357"/>
      <c r="T2" s="357"/>
      <c r="U2" s="357"/>
      <c r="V2" s="357"/>
      <c r="W2" s="357"/>
    </row>
    <row r="3" spans="1:26" x14ac:dyDescent="0.3">
      <c r="A3" s="344" t="s">
        <v>126</v>
      </c>
      <c r="B3" s="345"/>
      <c r="C3" s="345"/>
      <c r="D3" s="345"/>
      <c r="E3" s="345"/>
      <c r="F3" s="345"/>
      <c r="G3" s="345"/>
      <c r="H3" s="345"/>
      <c r="I3" s="345"/>
      <c r="J3" s="345"/>
      <c r="K3" s="345"/>
      <c r="L3" s="345"/>
      <c r="M3" s="345"/>
      <c r="N3" s="345"/>
      <c r="O3" s="345"/>
      <c r="P3" s="345"/>
      <c r="Q3" s="345"/>
      <c r="R3" s="345"/>
      <c r="S3" s="345"/>
      <c r="T3" s="345"/>
      <c r="U3" s="345"/>
      <c r="V3" s="345"/>
      <c r="W3" s="345"/>
    </row>
    <row r="4" spans="1:26" x14ac:dyDescent="0.3">
      <c r="A4" s="8" t="s">
        <v>1</v>
      </c>
      <c r="B4" s="9"/>
      <c r="C4" s="9"/>
      <c r="D4" s="9"/>
      <c r="E4" s="9"/>
      <c r="F4" s="358" t="str">
        <f>Home!E4</f>
        <v>2025-2026</v>
      </c>
      <c r="G4" s="359"/>
      <c r="H4" s="359"/>
      <c r="I4" s="359"/>
      <c r="J4" s="360"/>
      <c r="K4" s="361" t="s">
        <v>2</v>
      </c>
      <c r="L4" s="361"/>
      <c r="M4" s="361"/>
      <c r="N4" s="361"/>
      <c r="O4" s="362">
        <f>Home!N4</f>
        <v>45838</v>
      </c>
      <c r="P4" s="362"/>
      <c r="Q4" s="362"/>
      <c r="R4" s="362"/>
      <c r="S4" s="362"/>
      <c r="T4" s="362"/>
      <c r="U4" s="362"/>
      <c r="V4" s="362"/>
      <c r="W4" s="362"/>
    </row>
    <row r="5" spans="1:26" ht="5.55" customHeight="1" x14ac:dyDescent="0.3"/>
    <row r="6" spans="1:26" x14ac:dyDescent="0.3">
      <c r="A6" s="80"/>
      <c r="B6" s="80"/>
      <c r="C6" s="80"/>
      <c r="D6" s="80"/>
      <c r="E6" s="80"/>
      <c r="U6" s="331" t="s">
        <v>80</v>
      </c>
      <c r="V6" s="331"/>
      <c r="W6" s="331"/>
      <c r="Z6" s="33"/>
    </row>
    <row r="7" spans="1:26" ht="15" customHeight="1" x14ac:dyDescent="0.3">
      <c r="A7" s="331" t="s">
        <v>98</v>
      </c>
      <c r="B7" s="331"/>
      <c r="C7" s="331"/>
      <c r="D7" s="331"/>
      <c r="E7" s="331" t="s">
        <v>90</v>
      </c>
      <c r="F7" s="331"/>
      <c r="G7" s="356" t="s">
        <v>92</v>
      </c>
      <c r="H7" s="356"/>
      <c r="I7" s="356" t="s">
        <v>91</v>
      </c>
      <c r="J7" s="356" t="s">
        <v>93</v>
      </c>
      <c r="K7" s="372" t="s">
        <v>99</v>
      </c>
      <c r="L7" s="363" t="s">
        <v>94</v>
      </c>
      <c r="M7" s="364"/>
      <c r="N7" s="364"/>
      <c r="O7" s="365"/>
      <c r="P7" s="366" t="s">
        <v>96</v>
      </c>
      <c r="Q7" s="367"/>
      <c r="R7" s="366" t="s">
        <v>97</v>
      </c>
      <c r="S7" s="367"/>
      <c r="T7" s="366" t="s">
        <v>100</v>
      </c>
      <c r="U7" s="367"/>
      <c r="V7" s="356" t="s">
        <v>101</v>
      </c>
      <c r="W7" s="356"/>
    </row>
    <row r="8" spans="1:26" ht="15" customHeight="1" x14ac:dyDescent="0.3">
      <c r="A8" s="331"/>
      <c r="B8" s="331"/>
      <c r="C8" s="331"/>
      <c r="D8" s="331"/>
      <c r="E8" s="331"/>
      <c r="F8" s="331"/>
      <c r="G8" s="356"/>
      <c r="H8" s="356"/>
      <c r="I8" s="356"/>
      <c r="J8" s="356"/>
      <c r="K8" s="373"/>
      <c r="L8" s="363" t="s">
        <v>84</v>
      </c>
      <c r="M8" s="365"/>
      <c r="N8" s="366" t="s">
        <v>95</v>
      </c>
      <c r="O8" s="367"/>
      <c r="P8" s="370"/>
      <c r="Q8" s="371"/>
      <c r="R8" s="370"/>
      <c r="S8" s="371"/>
      <c r="T8" s="370"/>
      <c r="U8" s="371"/>
      <c r="V8" s="356"/>
      <c r="W8" s="356"/>
      <c r="Z8" s="33"/>
    </row>
    <row r="9" spans="1:26" x14ac:dyDescent="0.3">
      <c r="A9" s="331"/>
      <c r="B9" s="331"/>
      <c r="C9" s="331"/>
      <c r="D9" s="331"/>
      <c r="E9" s="331"/>
      <c r="F9" s="331"/>
      <c r="G9" s="356"/>
      <c r="H9" s="356"/>
      <c r="I9" s="356"/>
      <c r="J9" s="356"/>
      <c r="K9" s="374"/>
      <c r="L9" s="128" t="s">
        <v>75</v>
      </c>
      <c r="M9" s="128" t="s">
        <v>76</v>
      </c>
      <c r="N9" s="368"/>
      <c r="O9" s="369"/>
      <c r="P9" s="368"/>
      <c r="Q9" s="369"/>
      <c r="R9" s="368"/>
      <c r="S9" s="369"/>
      <c r="T9" s="368"/>
      <c r="U9" s="369"/>
      <c r="V9" s="356"/>
      <c r="W9" s="356"/>
    </row>
    <row r="10" spans="1:26" x14ac:dyDescent="0.3">
      <c r="A10" s="406"/>
      <c r="B10" s="407"/>
      <c r="C10" s="407"/>
      <c r="D10" s="408"/>
      <c r="E10" s="418"/>
      <c r="F10" s="419"/>
      <c r="G10" s="418"/>
      <c r="H10" s="419"/>
      <c r="I10" s="420"/>
      <c r="J10" s="420"/>
      <c r="K10" s="421">
        <f>J10-I10</f>
        <v>0</v>
      </c>
      <c r="L10" s="422"/>
      <c r="M10" s="422"/>
      <c r="N10" s="423">
        <f>(IF(G10&gt;0,(MIN(E10,G10)),E10))-(((IF(G10&gt;0,(MIN(E10,G10)),E10))*(1-L10))*(POWER((1-M10),K10)))</f>
        <v>0</v>
      </c>
      <c r="O10" s="423"/>
      <c r="P10" s="423">
        <f>E10-N10</f>
        <v>0</v>
      </c>
      <c r="Q10" s="423"/>
      <c r="R10" s="424"/>
      <c r="S10" s="424"/>
      <c r="T10" s="423">
        <f>IF(R10&gt;E10,((R10-E10)*(IF(G10&gt;0,(G10/E10),1))),0)</f>
        <v>0</v>
      </c>
      <c r="U10" s="423"/>
      <c r="V10" s="423">
        <f>IF(R10&lt;E10,R10-P10,R10-P10-T10)</f>
        <v>0</v>
      </c>
      <c r="W10" s="423"/>
    </row>
    <row r="11" spans="1:26" x14ac:dyDescent="0.3">
      <c r="A11" s="406"/>
      <c r="B11" s="407"/>
      <c r="C11" s="407"/>
      <c r="D11" s="408"/>
      <c r="E11" s="418"/>
      <c r="F11" s="419"/>
      <c r="G11" s="418"/>
      <c r="H11" s="419"/>
      <c r="I11" s="420"/>
      <c r="J11" s="420"/>
      <c r="K11" s="421">
        <f t="shared" ref="K11:K34" si="0">J11-I11</f>
        <v>0</v>
      </c>
      <c r="L11" s="422"/>
      <c r="M11" s="422"/>
      <c r="N11" s="423">
        <f t="shared" ref="N11:N34" si="1">(IF(G11&gt;0,(MIN(E11,G11)),E11))-(((IF(G11&gt;0,(MIN(E11,G11)),E11))*(1-L11))*(POWER((1-M11),K11)))</f>
        <v>0</v>
      </c>
      <c r="O11" s="423"/>
      <c r="P11" s="423">
        <f t="shared" ref="P11:P34" si="2">E11-N11</f>
        <v>0</v>
      </c>
      <c r="Q11" s="423"/>
      <c r="R11" s="424"/>
      <c r="S11" s="424"/>
      <c r="T11" s="423">
        <f t="shared" ref="T11:T34" si="3">IF(R11&gt;E11,((R11-E11)*(IF(G11&gt;0,(G11/E11),1))),0)</f>
        <v>0</v>
      </c>
      <c r="U11" s="423"/>
      <c r="V11" s="423">
        <f t="shared" ref="V11:V34" si="4">IF(R11&lt;E11,R11-P11,R11-P11-T11)</f>
        <v>0</v>
      </c>
      <c r="W11" s="423"/>
      <c r="Z11" s="33"/>
    </row>
    <row r="12" spans="1:26" x14ac:dyDescent="0.3">
      <c r="A12" s="406"/>
      <c r="B12" s="407"/>
      <c r="C12" s="407"/>
      <c r="D12" s="408"/>
      <c r="E12" s="418"/>
      <c r="F12" s="419"/>
      <c r="G12" s="418"/>
      <c r="H12" s="419"/>
      <c r="I12" s="420"/>
      <c r="J12" s="420"/>
      <c r="K12" s="421">
        <f t="shared" si="0"/>
        <v>0</v>
      </c>
      <c r="L12" s="422"/>
      <c r="M12" s="422"/>
      <c r="N12" s="423">
        <f t="shared" si="1"/>
        <v>0</v>
      </c>
      <c r="O12" s="423"/>
      <c r="P12" s="423">
        <f t="shared" si="2"/>
        <v>0</v>
      </c>
      <c r="Q12" s="423"/>
      <c r="R12" s="424"/>
      <c r="S12" s="424"/>
      <c r="T12" s="423">
        <f t="shared" si="3"/>
        <v>0</v>
      </c>
      <c r="U12" s="423"/>
      <c r="V12" s="423">
        <f t="shared" si="4"/>
        <v>0</v>
      </c>
      <c r="W12" s="423"/>
    </row>
    <row r="13" spans="1:26" x14ac:dyDescent="0.3">
      <c r="A13" s="406"/>
      <c r="B13" s="407"/>
      <c r="C13" s="407"/>
      <c r="D13" s="408"/>
      <c r="E13" s="418"/>
      <c r="F13" s="419"/>
      <c r="G13" s="418"/>
      <c r="H13" s="419"/>
      <c r="I13" s="420"/>
      <c r="J13" s="420"/>
      <c r="K13" s="421">
        <f t="shared" si="0"/>
        <v>0</v>
      </c>
      <c r="L13" s="422"/>
      <c r="M13" s="422"/>
      <c r="N13" s="423">
        <f t="shared" si="1"/>
        <v>0</v>
      </c>
      <c r="O13" s="423"/>
      <c r="P13" s="423">
        <f t="shared" si="2"/>
        <v>0</v>
      </c>
      <c r="Q13" s="423"/>
      <c r="R13" s="424"/>
      <c r="S13" s="424"/>
      <c r="T13" s="423">
        <f t="shared" si="3"/>
        <v>0</v>
      </c>
      <c r="U13" s="423"/>
      <c r="V13" s="423">
        <f t="shared" si="4"/>
        <v>0</v>
      </c>
      <c r="W13" s="423"/>
    </row>
    <row r="14" spans="1:26" x14ac:dyDescent="0.3">
      <c r="A14" s="406"/>
      <c r="B14" s="407"/>
      <c r="C14" s="407"/>
      <c r="D14" s="408"/>
      <c r="E14" s="418"/>
      <c r="F14" s="419"/>
      <c r="G14" s="418"/>
      <c r="H14" s="419"/>
      <c r="I14" s="420"/>
      <c r="J14" s="420"/>
      <c r="K14" s="421">
        <f t="shared" si="0"/>
        <v>0</v>
      </c>
      <c r="L14" s="422"/>
      <c r="M14" s="422"/>
      <c r="N14" s="423">
        <f t="shared" si="1"/>
        <v>0</v>
      </c>
      <c r="O14" s="423"/>
      <c r="P14" s="423">
        <f t="shared" si="2"/>
        <v>0</v>
      </c>
      <c r="Q14" s="423"/>
      <c r="R14" s="424"/>
      <c r="S14" s="424"/>
      <c r="T14" s="423">
        <f t="shared" si="3"/>
        <v>0</v>
      </c>
      <c r="U14" s="423"/>
      <c r="V14" s="423">
        <f t="shared" si="4"/>
        <v>0</v>
      </c>
      <c r="W14" s="423"/>
    </row>
    <row r="15" spans="1:26" x14ac:dyDescent="0.3">
      <c r="A15" s="406"/>
      <c r="B15" s="407"/>
      <c r="C15" s="407"/>
      <c r="D15" s="408"/>
      <c r="E15" s="418"/>
      <c r="F15" s="419"/>
      <c r="G15" s="418"/>
      <c r="H15" s="419"/>
      <c r="I15" s="420"/>
      <c r="J15" s="420"/>
      <c r="K15" s="421">
        <f t="shared" si="0"/>
        <v>0</v>
      </c>
      <c r="L15" s="422"/>
      <c r="M15" s="422"/>
      <c r="N15" s="423">
        <f t="shared" si="1"/>
        <v>0</v>
      </c>
      <c r="O15" s="423"/>
      <c r="P15" s="423">
        <f t="shared" si="2"/>
        <v>0</v>
      </c>
      <c r="Q15" s="423"/>
      <c r="R15" s="424"/>
      <c r="S15" s="424"/>
      <c r="T15" s="423">
        <f t="shared" si="3"/>
        <v>0</v>
      </c>
      <c r="U15" s="423"/>
      <c r="V15" s="423">
        <f t="shared" si="4"/>
        <v>0</v>
      </c>
      <c r="W15" s="423"/>
    </row>
    <row r="16" spans="1:26" x14ac:dyDescent="0.3">
      <c r="A16" s="406"/>
      <c r="B16" s="407"/>
      <c r="C16" s="407"/>
      <c r="D16" s="408"/>
      <c r="E16" s="418"/>
      <c r="F16" s="419"/>
      <c r="G16" s="418"/>
      <c r="H16" s="419"/>
      <c r="I16" s="420"/>
      <c r="J16" s="420"/>
      <c r="K16" s="421">
        <f t="shared" si="0"/>
        <v>0</v>
      </c>
      <c r="L16" s="422"/>
      <c r="M16" s="422"/>
      <c r="N16" s="423">
        <f t="shared" si="1"/>
        <v>0</v>
      </c>
      <c r="O16" s="423"/>
      <c r="P16" s="423">
        <f t="shared" si="2"/>
        <v>0</v>
      </c>
      <c r="Q16" s="423"/>
      <c r="R16" s="424"/>
      <c r="S16" s="424"/>
      <c r="T16" s="423">
        <f t="shared" si="3"/>
        <v>0</v>
      </c>
      <c r="U16" s="423"/>
      <c r="V16" s="423">
        <f t="shared" si="4"/>
        <v>0</v>
      </c>
      <c r="W16" s="423"/>
    </row>
    <row r="17" spans="1:23" x14ac:dyDescent="0.3">
      <c r="A17" s="406"/>
      <c r="B17" s="407"/>
      <c r="C17" s="407"/>
      <c r="D17" s="408"/>
      <c r="E17" s="418"/>
      <c r="F17" s="419"/>
      <c r="G17" s="418"/>
      <c r="H17" s="419"/>
      <c r="I17" s="420"/>
      <c r="J17" s="420"/>
      <c r="K17" s="421">
        <f t="shared" si="0"/>
        <v>0</v>
      </c>
      <c r="L17" s="422"/>
      <c r="M17" s="422"/>
      <c r="N17" s="423">
        <f t="shared" si="1"/>
        <v>0</v>
      </c>
      <c r="O17" s="423"/>
      <c r="P17" s="423">
        <f t="shared" si="2"/>
        <v>0</v>
      </c>
      <c r="Q17" s="423"/>
      <c r="R17" s="424"/>
      <c r="S17" s="424"/>
      <c r="T17" s="423">
        <f t="shared" si="3"/>
        <v>0</v>
      </c>
      <c r="U17" s="423"/>
      <c r="V17" s="423">
        <f t="shared" si="4"/>
        <v>0</v>
      </c>
      <c r="W17" s="423"/>
    </row>
    <row r="18" spans="1:23" x14ac:dyDescent="0.3">
      <c r="A18" s="406"/>
      <c r="B18" s="407"/>
      <c r="C18" s="407"/>
      <c r="D18" s="408"/>
      <c r="E18" s="418"/>
      <c r="F18" s="419"/>
      <c r="G18" s="418"/>
      <c r="H18" s="419"/>
      <c r="I18" s="420"/>
      <c r="J18" s="420"/>
      <c r="K18" s="421">
        <f t="shared" si="0"/>
        <v>0</v>
      </c>
      <c r="L18" s="422"/>
      <c r="M18" s="422"/>
      <c r="N18" s="423">
        <f t="shared" si="1"/>
        <v>0</v>
      </c>
      <c r="O18" s="423"/>
      <c r="P18" s="423">
        <f t="shared" si="2"/>
        <v>0</v>
      </c>
      <c r="Q18" s="423"/>
      <c r="R18" s="424"/>
      <c r="S18" s="424"/>
      <c r="T18" s="423">
        <f t="shared" si="3"/>
        <v>0</v>
      </c>
      <c r="U18" s="423"/>
      <c r="V18" s="423">
        <f t="shared" si="4"/>
        <v>0</v>
      </c>
      <c r="W18" s="423"/>
    </row>
    <row r="19" spans="1:23" x14ac:dyDescent="0.3">
      <c r="A19" s="406"/>
      <c r="B19" s="407"/>
      <c r="C19" s="407"/>
      <c r="D19" s="408"/>
      <c r="E19" s="418"/>
      <c r="F19" s="419"/>
      <c r="G19" s="418"/>
      <c r="H19" s="419"/>
      <c r="I19" s="420"/>
      <c r="J19" s="420"/>
      <c r="K19" s="421">
        <f t="shared" si="0"/>
        <v>0</v>
      </c>
      <c r="L19" s="422"/>
      <c r="M19" s="422"/>
      <c r="N19" s="423">
        <f t="shared" si="1"/>
        <v>0</v>
      </c>
      <c r="O19" s="423"/>
      <c r="P19" s="423">
        <f t="shared" si="2"/>
        <v>0</v>
      </c>
      <c r="Q19" s="423"/>
      <c r="R19" s="424"/>
      <c r="S19" s="424"/>
      <c r="T19" s="423">
        <f t="shared" si="3"/>
        <v>0</v>
      </c>
      <c r="U19" s="423"/>
      <c r="V19" s="423">
        <f t="shared" si="4"/>
        <v>0</v>
      </c>
      <c r="W19" s="423"/>
    </row>
    <row r="20" spans="1:23" x14ac:dyDescent="0.3">
      <c r="A20" s="406"/>
      <c r="B20" s="407"/>
      <c r="C20" s="407"/>
      <c r="D20" s="408"/>
      <c r="E20" s="418"/>
      <c r="F20" s="419"/>
      <c r="G20" s="418"/>
      <c r="H20" s="419"/>
      <c r="I20" s="420"/>
      <c r="J20" s="420"/>
      <c r="K20" s="421">
        <f t="shared" si="0"/>
        <v>0</v>
      </c>
      <c r="L20" s="422"/>
      <c r="M20" s="422"/>
      <c r="N20" s="423">
        <f t="shared" si="1"/>
        <v>0</v>
      </c>
      <c r="O20" s="423"/>
      <c r="P20" s="423">
        <f t="shared" si="2"/>
        <v>0</v>
      </c>
      <c r="Q20" s="423"/>
      <c r="R20" s="424"/>
      <c r="S20" s="424"/>
      <c r="T20" s="423">
        <f t="shared" si="3"/>
        <v>0</v>
      </c>
      <c r="U20" s="423"/>
      <c r="V20" s="423">
        <f t="shared" si="4"/>
        <v>0</v>
      </c>
      <c r="W20" s="423"/>
    </row>
    <row r="21" spans="1:23" x14ac:dyDescent="0.3">
      <c r="A21" s="406"/>
      <c r="B21" s="407"/>
      <c r="C21" s="407"/>
      <c r="D21" s="408"/>
      <c r="E21" s="418"/>
      <c r="F21" s="419"/>
      <c r="G21" s="418"/>
      <c r="H21" s="419"/>
      <c r="I21" s="420"/>
      <c r="J21" s="420"/>
      <c r="K21" s="421">
        <f t="shared" si="0"/>
        <v>0</v>
      </c>
      <c r="L21" s="422"/>
      <c r="M21" s="422"/>
      <c r="N21" s="423">
        <f t="shared" si="1"/>
        <v>0</v>
      </c>
      <c r="O21" s="423"/>
      <c r="P21" s="423">
        <f t="shared" si="2"/>
        <v>0</v>
      </c>
      <c r="Q21" s="423"/>
      <c r="R21" s="424"/>
      <c r="S21" s="424"/>
      <c r="T21" s="423">
        <f t="shared" si="3"/>
        <v>0</v>
      </c>
      <c r="U21" s="423"/>
      <c r="V21" s="423">
        <f t="shared" si="4"/>
        <v>0</v>
      </c>
      <c r="W21" s="423"/>
    </row>
    <row r="22" spans="1:23" x14ac:dyDescent="0.3">
      <c r="A22" s="406"/>
      <c r="B22" s="407"/>
      <c r="C22" s="407"/>
      <c r="D22" s="408"/>
      <c r="E22" s="418"/>
      <c r="F22" s="419"/>
      <c r="G22" s="418"/>
      <c r="H22" s="419"/>
      <c r="I22" s="420"/>
      <c r="J22" s="420"/>
      <c r="K22" s="421">
        <f t="shared" si="0"/>
        <v>0</v>
      </c>
      <c r="L22" s="422"/>
      <c r="M22" s="422"/>
      <c r="N22" s="423">
        <f t="shared" si="1"/>
        <v>0</v>
      </c>
      <c r="O22" s="423"/>
      <c r="P22" s="423">
        <f t="shared" si="2"/>
        <v>0</v>
      </c>
      <c r="Q22" s="423"/>
      <c r="R22" s="424"/>
      <c r="S22" s="424"/>
      <c r="T22" s="423">
        <f t="shared" si="3"/>
        <v>0</v>
      </c>
      <c r="U22" s="423"/>
      <c r="V22" s="423">
        <f t="shared" si="4"/>
        <v>0</v>
      </c>
      <c r="W22" s="423"/>
    </row>
    <row r="23" spans="1:23" x14ac:dyDescent="0.3">
      <c r="A23" s="425"/>
      <c r="B23" s="426"/>
      <c r="C23" s="426"/>
      <c r="D23" s="427"/>
      <c r="E23" s="428"/>
      <c r="F23" s="429"/>
      <c r="G23" s="428"/>
      <c r="H23" s="429"/>
      <c r="I23" s="420"/>
      <c r="J23" s="420"/>
      <c r="K23" s="421">
        <f t="shared" si="0"/>
        <v>0</v>
      </c>
      <c r="L23" s="422"/>
      <c r="M23" s="422"/>
      <c r="N23" s="423">
        <f t="shared" ref="N23:N25" si="5">(IF(G23&gt;0,(MIN(E23,G23)),E23))-(((IF(G23&gt;0,(MIN(E23,G23)),E23))*(1-L23))*(POWER((1-M23),K23)))</f>
        <v>0</v>
      </c>
      <c r="O23" s="423"/>
      <c r="P23" s="423">
        <f t="shared" ref="P23:P25" si="6">E23-N23</f>
        <v>0</v>
      </c>
      <c r="Q23" s="423"/>
      <c r="R23" s="424"/>
      <c r="S23" s="424"/>
      <c r="T23" s="423">
        <f t="shared" ref="T23:T25" si="7">IF(R23&gt;E23,((R23-E23)*(IF(G23&gt;0,(G23/E23),1))),0)</f>
        <v>0</v>
      </c>
      <c r="U23" s="423"/>
      <c r="V23" s="423">
        <f t="shared" ref="V23:V25" si="8">IF(R23&lt;E23,R23-P23,R23-P23-T23)</f>
        <v>0</v>
      </c>
      <c r="W23" s="423"/>
    </row>
    <row r="24" spans="1:23" x14ac:dyDescent="0.3">
      <c r="A24" s="425"/>
      <c r="B24" s="426"/>
      <c r="C24" s="426"/>
      <c r="D24" s="427"/>
      <c r="E24" s="428"/>
      <c r="F24" s="429"/>
      <c r="G24" s="428"/>
      <c r="H24" s="429"/>
      <c r="I24" s="420"/>
      <c r="J24" s="420"/>
      <c r="K24" s="421">
        <f t="shared" si="0"/>
        <v>0</v>
      </c>
      <c r="L24" s="422"/>
      <c r="M24" s="422"/>
      <c r="N24" s="423">
        <f t="shared" si="5"/>
        <v>0</v>
      </c>
      <c r="O24" s="423"/>
      <c r="P24" s="423">
        <f t="shared" si="6"/>
        <v>0</v>
      </c>
      <c r="Q24" s="423"/>
      <c r="R24" s="424"/>
      <c r="S24" s="424"/>
      <c r="T24" s="423">
        <f t="shared" si="7"/>
        <v>0</v>
      </c>
      <c r="U24" s="423"/>
      <c r="V24" s="423">
        <f t="shared" si="8"/>
        <v>0</v>
      </c>
      <c r="W24" s="423"/>
    </row>
    <row r="25" spans="1:23" x14ac:dyDescent="0.3">
      <c r="A25" s="425"/>
      <c r="B25" s="426"/>
      <c r="C25" s="426"/>
      <c r="D25" s="427"/>
      <c r="E25" s="428"/>
      <c r="F25" s="429"/>
      <c r="G25" s="428"/>
      <c r="H25" s="429"/>
      <c r="I25" s="420"/>
      <c r="J25" s="420"/>
      <c r="K25" s="421">
        <f t="shared" si="0"/>
        <v>0</v>
      </c>
      <c r="L25" s="422"/>
      <c r="M25" s="422"/>
      <c r="N25" s="423">
        <f t="shared" si="5"/>
        <v>0</v>
      </c>
      <c r="O25" s="423"/>
      <c r="P25" s="423">
        <f t="shared" si="6"/>
        <v>0</v>
      </c>
      <c r="Q25" s="423"/>
      <c r="R25" s="424"/>
      <c r="S25" s="424"/>
      <c r="T25" s="423">
        <f t="shared" si="7"/>
        <v>0</v>
      </c>
      <c r="U25" s="423"/>
      <c r="V25" s="423">
        <f t="shared" si="8"/>
        <v>0</v>
      </c>
      <c r="W25" s="423"/>
    </row>
    <row r="26" spans="1:23" x14ac:dyDescent="0.3">
      <c r="A26" s="406"/>
      <c r="B26" s="407"/>
      <c r="C26" s="407"/>
      <c r="D26" s="408"/>
      <c r="E26" s="418"/>
      <c r="F26" s="419"/>
      <c r="G26" s="418"/>
      <c r="H26" s="419"/>
      <c r="I26" s="420"/>
      <c r="J26" s="420"/>
      <c r="K26" s="421">
        <f t="shared" si="0"/>
        <v>0</v>
      </c>
      <c r="L26" s="422"/>
      <c r="M26" s="422"/>
      <c r="N26" s="423">
        <f t="shared" si="1"/>
        <v>0</v>
      </c>
      <c r="O26" s="423"/>
      <c r="P26" s="423">
        <f t="shared" si="2"/>
        <v>0</v>
      </c>
      <c r="Q26" s="423"/>
      <c r="R26" s="424"/>
      <c r="S26" s="424"/>
      <c r="T26" s="423">
        <f t="shared" si="3"/>
        <v>0</v>
      </c>
      <c r="U26" s="423"/>
      <c r="V26" s="423">
        <f t="shared" si="4"/>
        <v>0</v>
      </c>
      <c r="W26" s="423"/>
    </row>
    <row r="27" spans="1:23" x14ac:dyDescent="0.3">
      <c r="A27" s="406"/>
      <c r="B27" s="407"/>
      <c r="C27" s="407"/>
      <c r="D27" s="408"/>
      <c r="E27" s="418"/>
      <c r="F27" s="419"/>
      <c r="G27" s="418"/>
      <c r="H27" s="419"/>
      <c r="I27" s="420"/>
      <c r="J27" s="420"/>
      <c r="K27" s="421">
        <f t="shared" si="0"/>
        <v>0</v>
      </c>
      <c r="L27" s="422"/>
      <c r="M27" s="422"/>
      <c r="N27" s="423">
        <f t="shared" si="1"/>
        <v>0</v>
      </c>
      <c r="O27" s="423"/>
      <c r="P27" s="423">
        <f t="shared" si="2"/>
        <v>0</v>
      </c>
      <c r="Q27" s="423"/>
      <c r="R27" s="424"/>
      <c r="S27" s="424"/>
      <c r="T27" s="423">
        <f t="shared" si="3"/>
        <v>0</v>
      </c>
      <c r="U27" s="423"/>
      <c r="V27" s="423">
        <f t="shared" si="4"/>
        <v>0</v>
      </c>
      <c r="W27" s="423"/>
    </row>
    <row r="28" spans="1:23" x14ac:dyDescent="0.3">
      <c r="A28" s="406"/>
      <c r="B28" s="407"/>
      <c r="C28" s="407"/>
      <c r="D28" s="408"/>
      <c r="E28" s="418"/>
      <c r="F28" s="419"/>
      <c r="G28" s="418"/>
      <c r="H28" s="419"/>
      <c r="I28" s="420"/>
      <c r="J28" s="420"/>
      <c r="K28" s="421">
        <f t="shared" si="0"/>
        <v>0</v>
      </c>
      <c r="L28" s="422"/>
      <c r="M28" s="422"/>
      <c r="N28" s="423">
        <f t="shared" si="1"/>
        <v>0</v>
      </c>
      <c r="O28" s="423"/>
      <c r="P28" s="423">
        <f t="shared" si="2"/>
        <v>0</v>
      </c>
      <c r="Q28" s="423"/>
      <c r="R28" s="424"/>
      <c r="S28" s="424"/>
      <c r="T28" s="423">
        <f t="shared" si="3"/>
        <v>0</v>
      </c>
      <c r="U28" s="423"/>
      <c r="V28" s="423">
        <f t="shared" si="4"/>
        <v>0</v>
      </c>
      <c r="W28" s="423"/>
    </row>
    <row r="29" spans="1:23" x14ac:dyDescent="0.3">
      <c r="A29" s="406"/>
      <c r="B29" s="407"/>
      <c r="C29" s="407"/>
      <c r="D29" s="408"/>
      <c r="E29" s="418"/>
      <c r="F29" s="419"/>
      <c r="G29" s="418"/>
      <c r="H29" s="419"/>
      <c r="I29" s="420"/>
      <c r="J29" s="420"/>
      <c r="K29" s="421">
        <f t="shared" si="0"/>
        <v>0</v>
      </c>
      <c r="L29" s="422"/>
      <c r="M29" s="422"/>
      <c r="N29" s="423">
        <f t="shared" si="1"/>
        <v>0</v>
      </c>
      <c r="O29" s="423"/>
      <c r="P29" s="423">
        <f t="shared" si="2"/>
        <v>0</v>
      </c>
      <c r="Q29" s="423"/>
      <c r="R29" s="424"/>
      <c r="S29" s="424"/>
      <c r="T29" s="423">
        <f t="shared" si="3"/>
        <v>0</v>
      </c>
      <c r="U29" s="423"/>
      <c r="V29" s="423">
        <f t="shared" si="4"/>
        <v>0</v>
      </c>
      <c r="W29" s="423"/>
    </row>
    <row r="30" spans="1:23" x14ac:dyDescent="0.3">
      <c r="A30" s="406"/>
      <c r="B30" s="407"/>
      <c r="C30" s="407"/>
      <c r="D30" s="408"/>
      <c r="E30" s="418"/>
      <c r="F30" s="419"/>
      <c r="G30" s="418"/>
      <c r="H30" s="419"/>
      <c r="I30" s="420"/>
      <c r="J30" s="420"/>
      <c r="K30" s="421">
        <f t="shared" si="0"/>
        <v>0</v>
      </c>
      <c r="L30" s="422"/>
      <c r="M30" s="422"/>
      <c r="N30" s="423">
        <f t="shared" si="1"/>
        <v>0</v>
      </c>
      <c r="O30" s="423"/>
      <c r="P30" s="423">
        <f t="shared" si="2"/>
        <v>0</v>
      </c>
      <c r="Q30" s="423"/>
      <c r="R30" s="424"/>
      <c r="S30" s="424"/>
      <c r="T30" s="423">
        <f t="shared" si="3"/>
        <v>0</v>
      </c>
      <c r="U30" s="423"/>
      <c r="V30" s="423">
        <f t="shared" si="4"/>
        <v>0</v>
      </c>
      <c r="W30" s="423"/>
    </row>
    <row r="31" spans="1:23" x14ac:dyDescent="0.3">
      <c r="A31" s="406"/>
      <c r="B31" s="407"/>
      <c r="C31" s="407"/>
      <c r="D31" s="408"/>
      <c r="E31" s="418"/>
      <c r="F31" s="419"/>
      <c r="G31" s="418"/>
      <c r="H31" s="419"/>
      <c r="I31" s="420"/>
      <c r="J31" s="420"/>
      <c r="K31" s="421">
        <f t="shared" si="0"/>
        <v>0</v>
      </c>
      <c r="L31" s="422"/>
      <c r="M31" s="422"/>
      <c r="N31" s="423">
        <f t="shared" si="1"/>
        <v>0</v>
      </c>
      <c r="O31" s="423"/>
      <c r="P31" s="423">
        <f t="shared" si="2"/>
        <v>0</v>
      </c>
      <c r="Q31" s="423"/>
      <c r="R31" s="424"/>
      <c r="S31" s="424"/>
      <c r="T31" s="423">
        <f t="shared" si="3"/>
        <v>0</v>
      </c>
      <c r="U31" s="423"/>
      <c r="V31" s="423">
        <f t="shared" si="4"/>
        <v>0</v>
      </c>
      <c r="W31" s="423"/>
    </row>
    <row r="32" spans="1:23" x14ac:dyDescent="0.3">
      <c r="A32" s="406"/>
      <c r="B32" s="407"/>
      <c r="C32" s="407"/>
      <c r="D32" s="408"/>
      <c r="E32" s="418"/>
      <c r="F32" s="419"/>
      <c r="G32" s="418"/>
      <c r="H32" s="419"/>
      <c r="I32" s="420"/>
      <c r="J32" s="420"/>
      <c r="K32" s="421">
        <f t="shared" si="0"/>
        <v>0</v>
      </c>
      <c r="L32" s="422"/>
      <c r="M32" s="422"/>
      <c r="N32" s="423">
        <f t="shared" si="1"/>
        <v>0</v>
      </c>
      <c r="O32" s="423"/>
      <c r="P32" s="423">
        <f t="shared" si="2"/>
        <v>0</v>
      </c>
      <c r="Q32" s="423"/>
      <c r="R32" s="424"/>
      <c r="S32" s="424"/>
      <c r="T32" s="423">
        <f t="shared" si="3"/>
        <v>0</v>
      </c>
      <c r="U32" s="423"/>
      <c r="V32" s="423">
        <f t="shared" si="4"/>
        <v>0</v>
      </c>
      <c r="W32" s="423"/>
    </row>
    <row r="33" spans="1:23" x14ac:dyDescent="0.3">
      <c r="A33" s="406"/>
      <c r="B33" s="407"/>
      <c r="C33" s="407"/>
      <c r="D33" s="408"/>
      <c r="E33" s="418"/>
      <c r="F33" s="419"/>
      <c r="G33" s="418"/>
      <c r="H33" s="419"/>
      <c r="I33" s="420"/>
      <c r="J33" s="420"/>
      <c r="K33" s="421">
        <f t="shared" si="0"/>
        <v>0</v>
      </c>
      <c r="L33" s="422"/>
      <c r="M33" s="422"/>
      <c r="N33" s="423">
        <f t="shared" si="1"/>
        <v>0</v>
      </c>
      <c r="O33" s="423"/>
      <c r="P33" s="423">
        <f t="shared" si="2"/>
        <v>0</v>
      </c>
      <c r="Q33" s="423"/>
      <c r="R33" s="424"/>
      <c r="S33" s="424"/>
      <c r="T33" s="423">
        <f t="shared" si="3"/>
        <v>0</v>
      </c>
      <c r="U33" s="423"/>
      <c r="V33" s="423">
        <f t="shared" si="4"/>
        <v>0</v>
      </c>
      <c r="W33" s="423"/>
    </row>
    <row r="34" spans="1:23" x14ac:dyDescent="0.3">
      <c r="A34" s="406"/>
      <c r="B34" s="407"/>
      <c r="C34" s="407"/>
      <c r="D34" s="408"/>
      <c r="E34" s="418"/>
      <c r="F34" s="419"/>
      <c r="G34" s="418"/>
      <c r="H34" s="419"/>
      <c r="I34" s="420"/>
      <c r="J34" s="420"/>
      <c r="K34" s="421">
        <f t="shared" si="0"/>
        <v>0</v>
      </c>
      <c r="L34" s="422"/>
      <c r="M34" s="422"/>
      <c r="N34" s="423">
        <f t="shared" si="1"/>
        <v>0</v>
      </c>
      <c r="O34" s="423"/>
      <c r="P34" s="423">
        <f t="shared" si="2"/>
        <v>0</v>
      </c>
      <c r="Q34" s="423"/>
      <c r="R34" s="424"/>
      <c r="S34" s="424"/>
      <c r="T34" s="423">
        <f t="shared" si="3"/>
        <v>0</v>
      </c>
      <c r="U34" s="423"/>
      <c r="V34" s="423">
        <f t="shared" si="4"/>
        <v>0</v>
      </c>
      <c r="W34" s="423"/>
    </row>
    <row r="35" spans="1:23" x14ac:dyDescent="0.3">
      <c r="A35" s="430" t="s">
        <v>88</v>
      </c>
      <c r="B35" s="431"/>
      <c r="C35" s="431"/>
      <c r="D35" s="432"/>
      <c r="E35" s="433">
        <f>SUM(E10:F34)</f>
        <v>0</v>
      </c>
      <c r="F35" s="433"/>
      <c r="G35" s="433">
        <f>SUM(G10:H34)</f>
        <v>0</v>
      </c>
      <c r="H35" s="433"/>
      <c r="I35" s="434"/>
      <c r="J35" s="434"/>
      <c r="K35" s="435"/>
      <c r="L35" s="411"/>
      <c r="M35" s="411"/>
      <c r="N35" s="433">
        <f>SUM(N10:O34)</f>
        <v>0</v>
      </c>
      <c r="O35" s="433"/>
      <c r="P35" s="433">
        <f>SUM(P10:Q34)</f>
        <v>0</v>
      </c>
      <c r="Q35" s="433"/>
      <c r="R35" s="433">
        <f t="shared" ref="R35" si="9">SUM(R10:S34)</f>
        <v>0</v>
      </c>
      <c r="S35" s="433"/>
      <c r="T35" s="433">
        <f t="shared" ref="T35" si="10">SUM(T10:U34)</f>
        <v>0</v>
      </c>
      <c r="U35" s="433"/>
      <c r="V35" s="433">
        <f>SUM(V10:W34)</f>
        <v>0</v>
      </c>
      <c r="W35" s="433"/>
    </row>
  </sheetData>
  <sheetProtection algorithmName="SHA-512" hashValue="+aLtg8cODjglRnPj866D9ZUu01qc+27vbPUkZKnI/Mojz79cKbmW6O8HMapXC5q2BN6WD7wy3D+pvCoOfMsbjw==" saltValue="sIcfseV/6fNKyZamHb6EVQ==" spinCount="100000" sheet="1" objects="1" scenarios="1"/>
  <mergeCells count="221">
    <mergeCell ref="A34:D34"/>
    <mergeCell ref="A10:D10"/>
    <mergeCell ref="A31:D31"/>
    <mergeCell ref="A32:D32"/>
    <mergeCell ref="A33:D33"/>
    <mergeCell ref="A28:D28"/>
    <mergeCell ref="A29:D29"/>
    <mergeCell ref="A30:D30"/>
    <mergeCell ref="A22:D22"/>
    <mergeCell ref="A26:D26"/>
    <mergeCell ref="A27:D27"/>
    <mergeCell ref="A19:D19"/>
    <mergeCell ref="A20:D20"/>
    <mergeCell ref="A21:D21"/>
    <mergeCell ref="A16:D16"/>
    <mergeCell ref="A17:D17"/>
    <mergeCell ref="A18:D18"/>
    <mergeCell ref="A13:D13"/>
    <mergeCell ref="A14:D14"/>
    <mergeCell ref="A15:D15"/>
    <mergeCell ref="A11:D11"/>
    <mergeCell ref="A12:D12"/>
    <mergeCell ref="A35:D35"/>
    <mergeCell ref="T34:U34"/>
    <mergeCell ref="V34:W34"/>
    <mergeCell ref="N35:O35"/>
    <mergeCell ref="P35:Q35"/>
    <mergeCell ref="R35:S35"/>
    <mergeCell ref="T35:U35"/>
    <mergeCell ref="V35:W35"/>
    <mergeCell ref="T32:U32"/>
    <mergeCell ref="V32:W32"/>
    <mergeCell ref="N33:O33"/>
    <mergeCell ref="P33:Q33"/>
    <mergeCell ref="R33:S33"/>
    <mergeCell ref="T33:U33"/>
    <mergeCell ref="V33:W33"/>
    <mergeCell ref="E35:F35"/>
    <mergeCell ref="G35:H35"/>
    <mergeCell ref="N34:O34"/>
    <mergeCell ref="P34:Q34"/>
    <mergeCell ref="E34:F34"/>
    <mergeCell ref="G34:H34"/>
    <mergeCell ref="R34:S34"/>
    <mergeCell ref="E33:F33"/>
    <mergeCell ref="G33:H33"/>
    <mergeCell ref="T30:U30"/>
    <mergeCell ref="V30:W30"/>
    <mergeCell ref="N31:O31"/>
    <mergeCell ref="P31:Q31"/>
    <mergeCell ref="R31:S31"/>
    <mergeCell ref="T31:U31"/>
    <mergeCell ref="V31:W31"/>
    <mergeCell ref="N32:O32"/>
    <mergeCell ref="P32:Q32"/>
    <mergeCell ref="E32:F32"/>
    <mergeCell ref="G32:H32"/>
    <mergeCell ref="R32:S32"/>
    <mergeCell ref="E31:F31"/>
    <mergeCell ref="G31:H31"/>
    <mergeCell ref="N30:O30"/>
    <mergeCell ref="P30:Q30"/>
    <mergeCell ref="E30:F30"/>
    <mergeCell ref="G30:H30"/>
    <mergeCell ref="R30:S30"/>
    <mergeCell ref="T28:U28"/>
    <mergeCell ref="V28:W28"/>
    <mergeCell ref="N29:O29"/>
    <mergeCell ref="P29:Q29"/>
    <mergeCell ref="R29:S29"/>
    <mergeCell ref="T29:U29"/>
    <mergeCell ref="V29:W29"/>
    <mergeCell ref="T26:U26"/>
    <mergeCell ref="V26:W26"/>
    <mergeCell ref="N27:O27"/>
    <mergeCell ref="P27:Q27"/>
    <mergeCell ref="R27:S27"/>
    <mergeCell ref="T27:U27"/>
    <mergeCell ref="V27:W27"/>
    <mergeCell ref="T21:U21"/>
    <mergeCell ref="V21:W21"/>
    <mergeCell ref="N22:O22"/>
    <mergeCell ref="P22:Q22"/>
    <mergeCell ref="R22:S22"/>
    <mergeCell ref="T22:U22"/>
    <mergeCell ref="V22:W22"/>
    <mergeCell ref="N26:O26"/>
    <mergeCell ref="P26:Q26"/>
    <mergeCell ref="N23:O23"/>
    <mergeCell ref="N24:O24"/>
    <mergeCell ref="N25:O25"/>
    <mergeCell ref="P23:Q23"/>
    <mergeCell ref="P24:Q24"/>
    <mergeCell ref="P25:Q25"/>
    <mergeCell ref="R23:S23"/>
    <mergeCell ref="R24:S24"/>
    <mergeCell ref="T23:U23"/>
    <mergeCell ref="T24:U24"/>
    <mergeCell ref="T25:U25"/>
    <mergeCell ref="V23:W23"/>
    <mergeCell ref="V24:W24"/>
    <mergeCell ref="V25:W25"/>
    <mergeCell ref="T19:U19"/>
    <mergeCell ref="V19:W19"/>
    <mergeCell ref="N20:O20"/>
    <mergeCell ref="P20:Q20"/>
    <mergeCell ref="R20:S20"/>
    <mergeCell ref="T20:U20"/>
    <mergeCell ref="V20:W20"/>
    <mergeCell ref="T17:U17"/>
    <mergeCell ref="V17:W17"/>
    <mergeCell ref="N18:O18"/>
    <mergeCell ref="P18:Q18"/>
    <mergeCell ref="R18:S18"/>
    <mergeCell ref="T18:U18"/>
    <mergeCell ref="V18:W18"/>
    <mergeCell ref="N17:O17"/>
    <mergeCell ref="P17:Q17"/>
    <mergeCell ref="T15:U15"/>
    <mergeCell ref="V15:W15"/>
    <mergeCell ref="N16:O16"/>
    <mergeCell ref="P16:Q16"/>
    <mergeCell ref="R16:S16"/>
    <mergeCell ref="T16:U16"/>
    <mergeCell ref="V16:W16"/>
    <mergeCell ref="T13:U13"/>
    <mergeCell ref="V13:W13"/>
    <mergeCell ref="N14:O14"/>
    <mergeCell ref="P14:Q14"/>
    <mergeCell ref="R14:S14"/>
    <mergeCell ref="T14:U14"/>
    <mergeCell ref="V14:W14"/>
    <mergeCell ref="I7:I9"/>
    <mergeCell ref="J7:J9"/>
    <mergeCell ref="K7:K9"/>
    <mergeCell ref="T11:U11"/>
    <mergeCell ref="V11:W11"/>
    <mergeCell ref="N12:O12"/>
    <mergeCell ref="P12:Q12"/>
    <mergeCell ref="R12:S12"/>
    <mergeCell ref="T12:U12"/>
    <mergeCell ref="V12:W12"/>
    <mergeCell ref="N10:O10"/>
    <mergeCell ref="P10:Q10"/>
    <mergeCell ref="R10:S10"/>
    <mergeCell ref="T10:U10"/>
    <mergeCell ref="V10:W10"/>
    <mergeCell ref="N11:O11"/>
    <mergeCell ref="P11:Q11"/>
    <mergeCell ref="E29:F29"/>
    <mergeCell ref="G29:H29"/>
    <mergeCell ref="N28:O28"/>
    <mergeCell ref="P28:Q28"/>
    <mergeCell ref="E28:F28"/>
    <mergeCell ref="G28:H28"/>
    <mergeCell ref="R28:S28"/>
    <mergeCell ref="E27:F27"/>
    <mergeCell ref="G27:H27"/>
    <mergeCell ref="E26:F26"/>
    <mergeCell ref="G26:H26"/>
    <mergeCell ref="R26:S26"/>
    <mergeCell ref="E22:F22"/>
    <mergeCell ref="G22:H22"/>
    <mergeCell ref="N21:O21"/>
    <mergeCell ref="P21:Q21"/>
    <mergeCell ref="E21:F21"/>
    <mergeCell ref="G21:H21"/>
    <mergeCell ref="R21:S21"/>
    <mergeCell ref="R25:S25"/>
    <mergeCell ref="E20:F20"/>
    <mergeCell ref="G20:H20"/>
    <mergeCell ref="N19:O19"/>
    <mergeCell ref="P19:Q19"/>
    <mergeCell ref="E19:F19"/>
    <mergeCell ref="G19:H19"/>
    <mergeCell ref="R19:S19"/>
    <mergeCell ref="E18:F18"/>
    <mergeCell ref="G18:H18"/>
    <mergeCell ref="E17:F17"/>
    <mergeCell ref="G17:H17"/>
    <mergeCell ref="R17:S17"/>
    <mergeCell ref="E16:F16"/>
    <mergeCell ref="G16:H16"/>
    <mergeCell ref="N15:O15"/>
    <mergeCell ref="E15:F15"/>
    <mergeCell ref="G15:H15"/>
    <mergeCell ref="P15:Q15"/>
    <mergeCell ref="R15:S15"/>
    <mergeCell ref="E14:F14"/>
    <mergeCell ref="G14:H14"/>
    <mergeCell ref="N13:O13"/>
    <mergeCell ref="P13:Q13"/>
    <mergeCell ref="E13:F13"/>
    <mergeCell ref="G13:H13"/>
    <mergeCell ref="R13:S13"/>
    <mergeCell ref="E12:F12"/>
    <mergeCell ref="G12:H12"/>
    <mergeCell ref="E11:F11"/>
    <mergeCell ref="G11:H11"/>
    <mergeCell ref="R11:S11"/>
    <mergeCell ref="E10:F10"/>
    <mergeCell ref="G10:H10"/>
    <mergeCell ref="A7:D9"/>
    <mergeCell ref="E7:F9"/>
    <mergeCell ref="G7:H9"/>
    <mergeCell ref="A1:E1"/>
    <mergeCell ref="F1:W1"/>
    <mergeCell ref="A2:E2"/>
    <mergeCell ref="F2:W2"/>
    <mergeCell ref="A3:W3"/>
    <mergeCell ref="F4:J4"/>
    <mergeCell ref="K4:N4"/>
    <mergeCell ref="O4:W4"/>
    <mergeCell ref="L7:O7"/>
    <mergeCell ref="L8:M8"/>
    <mergeCell ref="N8:O9"/>
    <mergeCell ref="P7:Q9"/>
    <mergeCell ref="R7:S9"/>
    <mergeCell ref="T7:U9"/>
    <mergeCell ref="V7:W9"/>
    <mergeCell ref="U6:W6"/>
  </mergeCells>
  <pageMargins left="0.7" right="0.7" top="0.75" bottom="0.75" header="0.3" footer="0.3"/>
  <pageSetup paperSize="9" scale="84" orientation="landscape" blackAndWhite="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M133"/>
  <sheetViews>
    <sheetView showGridLines="0" zoomScale="98" workbookViewId="0">
      <selection activeCell="M26" sqref="M26"/>
    </sheetView>
  </sheetViews>
  <sheetFormatPr defaultColWidth="8.77734375" defaultRowHeight="14.4" x14ac:dyDescent="0.3"/>
  <cols>
    <col min="1" max="1" width="6.109375" style="1" customWidth="1"/>
    <col min="2" max="2" width="10.21875" style="3" customWidth="1"/>
    <col min="3" max="3" width="12.77734375" style="3" customWidth="1"/>
    <col min="4" max="4" width="11.21875" style="3" customWidth="1"/>
    <col min="5" max="5" width="11.77734375" style="3" customWidth="1"/>
    <col min="6" max="7" width="19.21875" style="3" customWidth="1"/>
    <col min="8" max="8" width="13.77734375" style="2" bestFit="1" customWidth="1"/>
    <col min="9" max="9" width="13.33203125" style="2" bestFit="1" customWidth="1"/>
    <col min="10" max="10" width="15.5546875" style="81" customWidth="1"/>
    <col min="11" max="12" width="14.21875" style="3" bestFit="1" customWidth="1"/>
    <col min="13" max="13" width="69.88671875" style="3" customWidth="1"/>
    <col min="14" max="16384" width="8.77734375" style="3"/>
  </cols>
  <sheetData>
    <row r="2" spans="1:13" x14ac:dyDescent="0.3">
      <c r="A2" s="37" t="s">
        <v>59</v>
      </c>
      <c r="B2" s="375" t="s">
        <v>58</v>
      </c>
      <c r="C2" s="376"/>
      <c r="D2" s="376"/>
      <c r="E2" s="376"/>
      <c r="F2" s="376"/>
      <c r="G2" s="376"/>
      <c r="H2" s="377"/>
      <c r="I2" s="31" t="s">
        <v>204</v>
      </c>
    </row>
    <row r="3" spans="1:13" x14ac:dyDescent="0.3">
      <c r="B3" s="399" t="s">
        <v>50</v>
      </c>
      <c r="C3" s="399"/>
      <c r="D3" s="399"/>
      <c r="E3" s="399"/>
      <c r="F3" s="399"/>
      <c r="G3" s="399"/>
      <c r="H3" s="38">
        <v>0.02</v>
      </c>
      <c r="I3" s="378" t="s">
        <v>206</v>
      </c>
    </row>
    <row r="4" spans="1:13" x14ac:dyDescent="0.3">
      <c r="B4" s="399" t="s">
        <v>51</v>
      </c>
      <c r="C4" s="399"/>
      <c r="D4" s="399"/>
      <c r="E4" s="399"/>
      <c r="F4" s="399"/>
      <c r="G4" s="399"/>
      <c r="H4" s="38">
        <v>0.01</v>
      </c>
      <c r="I4" s="379"/>
    </row>
    <row r="5" spans="1:13" x14ac:dyDescent="0.3">
      <c r="B5" s="399" t="s">
        <v>49</v>
      </c>
      <c r="C5" s="399"/>
      <c r="D5" s="399"/>
      <c r="E5" s="399"/>
      <c r="F5" s="399"/>
      <c r="G5" s="399"/>
      <c r="H5" s="38">
        <v>5.0000000000000001E-3</v>
      </c>
      <c r="I5" s="379"/>
    </row>
    <row r="6" spans="1:13" x14ac:dyDescent="0.3">
      <c r="B6" s="399" t="s">
        <v>52</v>
      </c>
      <c r="C6" s="399"/>
      <c r="D6" s="399"/>
      <c r="E6" s="399"/>
      <c r="F6" s="399"/>
      <c r="G6" s="399"/>
      <c r="H6" s="38">
        <v>0.01</v>
      </c>
      <c r="I6" s="379"/>
    </row>
    <row r="7" spans="1:13" x14ac:dyDescent="0.3">
      <c r="B7" s="399" t="s">
        <v>53</v>
      </c>
      <c r="C7" s="399"/>
      <c r="D7" s="399"/>
      <c r="E7" s="399"/>
      <c r="F7" s="399"/>
      <c r="G7" s="399"/>
      <c r="H7" s="38">
        <v>5.0000000000000001E-3</v>
      </c>
      <c r="I7" s="379"/>
    </row>
    <row r="8" spans="1:13" x14ac:dyDescent="0.3">
      <c r="B8" s="399" t="s">
        <v>54</v>
      </c>
      <c r="C8" s="399"/>
      <c r="D8" s="399"/>
      <c r="E8" s="399"/>
      <c r="F8" s="399"/>
      <c r="G8" s="399"/>
      <c r="H8" s="38">
        <v>2.5000000000000001E-3</v>
      </c>
      <c r="I8" s="379"/>
    </row>
    <row r="9" spans="1:13" x14ac:dyDescent="0.3">
      <c r="B9" s="399" t="s">
        <v>55</v>
      </c>
      <c r="C9" s="399"/>
      <c r="D9" s="399"/>
      <c r="E9" s="399"/>
      <c r="F9" s="399"/>
      <c r="G9" s="399"/>
      <c r="H9" s="38">
        <v>5.0000000000000001E-3</v>
      </c>
      <c r="I9" s="379"/>
    </row>
    <row r="10" spans="1:13" x14ac:dyDescent="0.3">
      <c r="B10" s="399" t="s">
        <v>56</v>
      </c>
      <c r="C10" s="399"/>
      <c r="D10" s="399"/>
      <c r="E10" s="399"/>
      <c r="F10" s="399"/>
      <c r="G10" s="399"/>
      <c r="H10" s="38">
        <v>2.5000000000000001E-3</v>
      </c>
      <c r="I10" s="379"/>
    </row>
    <row r="11" spans="1:13" x14ac:dyDescent="0.3">
      <c r="B11" s="399" t="s">
        <v>57</v>
      </c>
      <c r="C11" s="399"/>
      <c r="D11" s="399"/>
      <c r="E11" s="399"/>
      <c r="F11" s="399"/>
      <c r="G11" s="399"/>
      <c r="H11" s="38">
        <v>1E-3</v>
      </c>
      <c r="I11" s="380"/>
    </row>
    <row r="14" spans="1:13" x14ac:dyDescent="0.3">
      <c r="A14" s="37" t="s">
        <v>61</v>
      </c>
      <c r="B14" s="385" t="s">
        <v>62</v>
      </c>
      <c r="C14" s="386"/>
      <c r="D14" s="386"/>
      <c r="E14" s="386"/>
      <c r="F14" s="386"/>
      <c r="G14" s="387"/>
      <c r="H14" s="39" t="s">
        <v>70</v>
      </c>
      <c r="I14" s="40" t="s">
        <v>64</v>
      </c>
      <c r="J14" s="40" t="s">
        <v>65</v>
      </c>
      <c r="K14" s="63" t="s">
        <v>69</v>
      </c>
      <c r="L14" s="40" t="s">
        <v>225</v>
      </c>
      <c r="M14" s="2"/>
    </row>
    <row r="15" spans="1:13" ht="15" x14ac:dyDescent="0.3">
      <c r="B15" s="388" t="s">
        <v>258</v>
      </c>
      <c r="C15" s="389"/>
      <c r="D15" s="389"/>
      <c r="E15" s="389"/>
      <c r="F15" s="389"/>
      <c r="G15" s="390"/>
      <c r="H15" s="29">
        <v>0.2</v>
      </c>
      <c r="I15" s="29">
        <v>0.05</v>
      </c>
      <c r="J15" s="29">
        <v>6.0000000000000001E-3</v>
      </c>
      <c r="K15" s="60">
        <f>H15</f>
        <v>0.2</v>
      </c>
      <c r="L15" s="29">
        <v>0</v>
      </c>
    </row>
    <row r="16" spans="1:13" ht="15" x14ac:dyDescent="0.3">
      <c r="B16" s="388" t="s">
        <v>259</v>
      </c>
      <c r="C16" s="389"/>
      <c r="D16" s="389"/>
      <c r="E16" s="389"/>
      <c r="F16" s="389"/>
      <c r="G16" s="390"/>
      <c r="H16" s="29">
        <v>0.22500000000000001</v>
      </c>
      <c r="I16" s="29">
        <v>0.05</v>
      </c>
      <c r="J16" s="29">
        <v>6.0000000000000001E-3</v>
      </c>
      <c r="K16" s="60">
        <f t="shared" ref="K16:K32" si="0">H16</f>
        <v>0.22500000000000001</v>
      </c>
      <c r="L16" s="29">
        <v>0</v>
      </c>
      <c r="M16" s="26"/>
    </row>
    <row r="17" spans="1:13" ht="15" x14ac:dyDescent="0.3">
      <c r="B17" s="388" t="s">
        <v>260</v>
      </c>
      <c r="C17" s="389"/>
      <c r="D17" s="389"/>
      <c r="E17" s="389"/>
      <c r="F17" s="389"/>
      <c r="G17" s="390"/>
      <c r="H17" s="29">
        <v>0.22500000000000001</v>
      </c>
      <c r="I17" s="29">
        <v>0.05</v>
      </c>
      <c r="J17" s="29">
        <v>6.0000000000000001E-3</v>
      </c>
      <c r="K17" s="60">
        <f t="shared" si="0"/>
        <v>0.22500000000000001</v>
      </c>
      <c r="L17" s="29">
        <v>0</v>
      </c>
      <c r="M17" s="26"/>
    </row>
    <row r="18" spans="1:13" ht="15" x14ac:dyDescent="0.3">
      <c r="B18" s="388" t="s">
        <v>261</v>
      </c>
      <c r="C18" s="389"/>
      <c r="D18" s="389"/>
      <c r="E18" s="389"/>
      <c r="F18" s="389"/>
      <c r="G18" s="390"/>
      <c r="H18" s="29">
        <v>0.25</v>
      </c>
      <c r="I18" s="29">
        <v>0.05</v>
      </c>
      <c r="J18" s="29">
        <v>6.0000000000000001E-3</v>
      </c>
      <c r="K18" s="60">
        <f t="shared" si="0"/>
        <v>0.25</v>
      </c>
      <c r="L18" s="29">
        <v>0</v>
      </c>
    </row>
    <row r="19" spans="1:13" x14ac:dyDescent="0.3">
      <c r="B19" s="381" t="s">
        <v>127</v>
      </c>
      <c r="C19" s="382"/>
      <c r="D19" s="382"/>
      <c r="E19" s="382"/>
      <c r="F19" s="382"/>
      <c r="G19" s="383"/>
      <c r="H19" s="29">
        <v>0.25</v>
      </c>
      <c r="I19" s="29">
        <v>0.05</v>
      </c>
      <c r="J19" s="29">
        <v>6.0000000000000001E-3</v>
      </c>
      <c r="K19" s="60">
        <f t="shared" si="0"/>
        <v>0.25</v>
      </c>
      <c r="L19" s="29">
        <v>0</v>
      </c>
    </row>
    <row r="20" spans="1:13" x14ac:dyDescent="0.3">
      <c r="B20" s="381" t="s">
        <v>128</v>
      </c>
      <c r="C20" s="382"/>
      <c r="D20" s="382"/>
      <c r="E20" s="382"/>
      <c r="F20" s="382"/>
      <c r="G20" s="383"/>
      <c r="H20" s="29">
        <v>0.27500000000000002</v>
      </c>
      <c r="I20" s="29">
        <v>0.05</v>
      </c>
      <c r="J20" s="29">
        <v>6.0000000000000001E-3</v>
      </c>
      <c r="K20" s="60">
        <f t="shared" si="0"/>
        <v>0.27500000000000002</v>
      </c>
      <c r="L20" s="29">
        <v>0</v>
      </c>
    </row>
    <row r="21" spans="1:13" x14ac:dyDescent="0.3">
      <c r="B21" s="381" t="s">
        <v>129</v>
      </c>
      <c r="C21" s="382"/>
      <c r="D21" s="382"/>
      <c r="E21" s="382"/>
      <c r="F21" s="382"/>
      <c r="G21" s="383"/>
      <c r="H21" s="29">
        <v>0.2</v>
      </c>
      <c r="I21" s="29">
        <v>0.05</v>
      </c>
      <c r="J21" s="29">
        <v>6.0000000000000001E-3</v>
      </c>
      <c r="K21" s="60">
        <f t="shared" si="0"/>
        <v>0.2</v>
      </c>
      <c r="L21" s="29">
        <v>0</v>
      </c>
    </row>
    <row r="22" spans="1:13" x14ac:dyDescent="0.3">
      <c r="B22" s="381" t="s">
        <v>130</v>
      </c>
      <c r="C22" s="382"/>
      <c r="D22" s="382"/>
      <c r="E22" s="382"/>
      <c r="F22" s="382"/>
      <c r="G22" s="383"/>
      <c r="H22" s="29">
        <v>0.22500000000000001</v>
      </c>
      <c r="I22" s="29">
        <v>0.05</v>
      </c>
      <c r="J22" s="29">
        <v>6.0000000000000001E-3</v>
      </c>
      <c r="K22" s="60">
        <f t="shared" si="0"/>
        <v>0.22500000000000001</v>
      </c>
      <c r="L22" s="29">
        <v>0</v>
      </c>
    </row>
    <row r="23" spans="1:13" x14ac:dyDescent="0.3">
      <c r="B23" s="381" t="s">
        <v>131</v>
      </c>
      <c r="C23" s="382"/>
      <c r="D23" s="382"/>
      <c r="E23" s="382"/>
      <c r="F23" s="382"/>
      <c r="G23" s="383"/>
      <c r="H23" s="29">
        <v>0.375</v>
      </c>
      <c r="I23" s="29">
        <v>0.05</v>
      </c>
      <c r="J23" s="29">
        <v>6.0000000000000001E-3</v>
      </c>
      <c r="K23" s="60">
        <f t="shared" si="0"/>
        <v>0.375</v>
      </c>
      <c r="L23" s="29">
        <v>0</v>
      </c>
    </row>
    <row r="24" spans="1:13" x14ac:dyDescent="0.3">
      <c r="B24" s="381" t="s">
        <v>132</v>
      </c>
      <c r="C24" s="382"/>
      <c r="D24" s="382"/>
      <c r="E24" s="382"/>
      <c r="F24" s="382"/>
      <c r="G24" s="383"/>
      <c r="H24" s="29">
        <v>0.4</v>
      </c>
      <c r="I24" s="29">
        <v>0.05</v>
      </c>
      <c r="J24" s="29">
        <v>6.0000000000000001E-3</v>
      </c>
      <c r="K24" s="60">
        <f t="shared" si="0"/>
        <v>0.4</v>
      </c>
      <c r="L24" s="29">
        <v>0</v>
      </c>
    </row>
    <row r="25" spans="1:13" x14ac:dyDescent="0.3">
      <c r="B25" s="104" t="s">
        <v>63</v>
      </c>
      <c r="C25" s="105"/>
      <c r="D25" s="105"/>
      <c r="E25" s="105"/>
      <c r="F25" s="105"/>
      <c r="G25" s="106"/>
      <c r="H25" s="29">
        <v>0.375</v>
      </c>
      <c r="I25" s="29">
        <v>0.05</v>
      </c>
      <c r="J25" s="29">
        <v>6.0000000000000001E-3</v>
      </c>
      <c r="K25" s="60">
        <f t="shared" si="0"/>
        <v>0.375</v>
      </c>
      <c r="L25" s="29">
        <v>0</v>
      </c>
    </row>
    <row r="26" spans="1:13" ht="15" x14ac:dyDescent="0.3">
      <c r="B26" s="388" t="s">
        <v>133</v>
      </c>
      <c r="C26" s="389"/>
      <c r="D26" s="389"/>
      <c r="E26" s="389"/>
      <c r="F26" s="389"/>
      <c r="G26" s="390"/>
      <c r="H26" s="29">
        <v>0.45</v>
      </c>
      <c r="I26" s="29">
        <v>0.05</v>
      </c>
      <c r="J26" s="29">
        <v>0.03</v>
      </c>
      <c r="K26" s="60">
        <v>0.45</v>
      </c>
      <c r="L26" s="29">
        <v>2.5000000000000001E-2</v>
      </c>
      <c r="M26" s="64" t="s">
        <v>157</v>
      </c>
    </row>
    <row r="27" spans="1:13" ht="15" x14ac:dyDescent="0.3">
      <c r="B27" s="388" t="s">
        <v>134</v>
      </c>
      <c r="C27" s="389"/>
      <c r="D27" s="389"/>
      <c r="E27" s="389"/>
      <c r="F27" s="389"/>
      <c r="G27" s="390"/>
      <c r="H27" s="29">
        <v>0.45</v>
      </c>
      <c r="I27" s="29">
        <v>0.05</v>
      </c>
      <c r="J27" s="29">
        <v>2.5000000000000001E-3</v>
      </c>
      <c r="K27" s="60">
        <v>0.45</v>
      </c>
      <c r="L27" s="29">
        <v>2.5000000000000001E-2</v>
      </c>
      <c r="M27" s="64" t="s">
        <v>157</v>
      </c>
    </row>
    <row r="28" spans="1:13" x14ac:dyDescent="0.3">
      <c r="B28" s="381" t="s">
        <v>135</v>
      </c>
      <c r="C28" s="382"/>
      <c r="D28" s="382"/>
      <c r="E28" s="382"/>
      <c r="F28" s="382"/>
      <c r="G28" s="383"/>
      <c r="H28" s="29">
        <v>0.4</v>
      </c>
      <c r="I28" s="29">
        <v>0.05</v>
      </c>
      <c r="J28" s="29">
        <v>0.02</v>
      </c>
      <c r="K28" s="60">
        <f t="shared" si="0"/>
        <v>0.4</v>
      </c>
      <c r="L28" s="29">
        <v>0</v>
      </c>
      <c r="M28" s="30"/>
    </row>
    <row r="29" spans="1:13" x14ac:dyDescent="0.3">
      <c r="B29" s="381" t="s">
        <v>136</v>
      </c>
      <c r="C29" s="382"/>
      <c r="D29" s="382"/>
      <c r="E29" s="382"/>
      <c r="F29" s="382"/>
      <c r="G29" s="383"/>
      <c r="H29" s="29">
        <v>0.45</v>
      </c>
      <c r="I29" s="29">
        <v>0.05</v>
      </c>
      <c r="J29" s="29">
        <v>0.02</v>
      </c>
      <c r="K29" s="60">
        <f t="shared" si="0"/>
        <v>0.45</v>
      </c>
      <c r="L29" s="29">
        <v>0</v>
      </c>
      <c r="M29" s="30"/>
    </row>
    <row r="30" spans="1:13" x14ac:dyDescent="0.3">
      <c r="B30" s="381" t="s">
        <v>137</v>
      </c>
      <c r="C30" s="382"/>
      <c r="D30" s="382"/>
      <c r="E30" s="382"/>
      <c r="F30" s="382"/>
      <c r="G30" s="383"/>
      <c r="H30" s="29">
        <v>0.27500000000000002</v>
      </c>
      <c r="I30" s="29">
        <v>0.05</v>
      </c>
      <c r="J30" s="29">
        <v>6.0000000000000001E-3</v>
      </c>
      <c r="K30" s="60">
        <f t="shared" si="0"/>
        <v>0.27500000000000002</v>
      </c>
      <c r="L30" s="29">
        <v>0</v>
      </c>
      <c r="M30" s="30"/>
    </row>
    <row r="31" spans="1:13" s="25" customFormat="1" ht="31.95" customHeight="1" x14ac:dyDescent="0.3">
      <c r="A31" s="24"/>
      <c r="B31" s="384" t="s">
        <v>138</v>
      </c>
      <c r="C31" s="384"/>
      <c r="D31" s="384"/>
      <c r="E31" s="384"/>
      <c r="F31" s="384"/>
      <c r="G31" s="384"/>
      <c r="H31" s="41">
        <v>0.15</v>
      </c>
      <c r="I31" s="29">
        <v>0.05</v>
      </c>
      <c r="J31" s="29">
        <v>6.0000000000000001E-3</v>
      </c>
      <c r="K31" s="60">
        <v>0.15</v>
      </c>
      <c r="L31" s="29">
        <v>0</v>
      </c>
      <c r="M31" s="64" t="s">
        <v>156</v>
      </c>
    </row>
    <row r="32" spans="1:13" x14ac:dyDescent="0.3">
      <c r="B32" s="381" t="s">
        <v>139</v>
      </c>
      <c r="C32" s="382"/>
      <c r="D32" s="382"/>
      <c r="E32" s="382"/>
      <c r="F32" s="382"/>
      <c r="G32" s="383"/>
      <c r="H32" s="29">
        <v>0.2</v>
      </c>
      <c r="I32" s="29">
        <v>0.05</v>
      </c>
      <c r="J32" s="29">
        <v>6.0000000000000001E-3</v>
      </c>
      <c r="K32" s="60">
        <f t="shared" si="0"/>
        <v>0.2</v>
      </c>
      <c r="L32" s="29">
        <v>0</v>
      </c>
    </row>
    <row r="33" spans="1:13" x14ac:dyDescent="0.3">
      <c r="H33" s="23"/>
      <c r="K33" s="2"/>
      <c r="L33" s="65"/>
      <c r="M33" s="2"/>
    </row>
    <row r="34" spans="1:13" ht="33.450000000000003" customHeight="1" x14ac:dyDescent="0.3">
      <c r="B34" s="42" t="s">
        <v>155</v>
      </c>
      <c r="C34" s="394" t="s">
        <v>140</v>
      </c>
      <c r="D34" s="394"/>
      <c r="E34" s="394"/>
      <c r="F34" s="394"/>
      <c r="G34" s="394"/>
      <c r="H34" s="394"/>
      <c r="I34" s="394"/>
      <c r="J34" s="394"/>
      <c r="K34" s="394"/>
      <c r="L34" s="62"/>
      <c r="M34" s="2"/>
    </row>
    <row r="37" spans="1:13" x14ac:dyDescent="0.3">
      <c r="A37" s="37" t="s">
        <v>67</v>
      </c>
      <c r="B37" s="395" t="s">
        <v>202</v>
      </c>
      <c r="C37" s="396"/>
      <c r="D37" s="396"/>
      <c r="E37" s="396"/>
      <c r="F37" s="396"/>
      <c r="G37" s="396"/>
      <c r="H37" s="397"/>
      <c r="I37" s="40" t="s">
        <v>204</v>
      </c>
      <c r="K37" s="2"/>
      <c r="L37" s="65"/>
    </row>
    <row r="38" spans="1:13" x14ac:dyDescent="0.3">
      <c r="B38" s="392" t="s">
        <v>199</v>
      </c>
      <c r="C38" s="392"/>
      <c r="D38" s="392"/>
      <c r="E38" s="392"/>
      <c r="F38" s="392"/>
      <c r="G38" s="398">
        <v>0.15</v>
      </c>
      <c r="H38" s="398"/>
      <c r="I38" s="43" t="s">
        <v>203</v>
      </c>
      <c r="K38" s="2"/>
      <c r="L38" s="65"/>
    </row>
    <row r="39" spans="1:13" x14ac:dyDescent="0.3">
      <c r="B39" s="392" t="s">
        <v>200</v>
      </c>
      <c r="C39" s="392"/>
      <c r="D39" s="392"/>
      <c r="E39" s="392"/>
      <c r="F39" s="392"/>
      <c r="G39" s="398">
        <v>0.2</v>
      </c>
      <c r="H39" s="398">
        <v>0.2</v>
      </c>
      <c r="I39" s="43" t="s">
        <v>203</v>
      </c>
      <c r="K39" s="2"/>
      <c r="L39" s="65"/>
    </row>
    <row r="40" spans="1:13" ht="30" customHeight="1" x14ac:dyDescent="0.3">
      <c r="B40" s="392" t="s">
        <v>201</v>
      </c>
      <c r="C40" s="392"/>
      <c r="D40" s="392"/>
      <c r="E40" s="392"/>
      <c r="F40" s="392"/>
      <c r="G40" s="398">
        <v>0.25</v>
      </c>
      <c r="H40" s="398">
        <v>0.15</v>
      </c>
      <c r="I40" s="43" t="s">
        <v>203</v>
      </c>
      <c r="K40" s="2"/>
      <c r="L40" s="65"/>
    </row>
    <row r="41" spans="1:13" x14ac:dyDescent="0.3">
      <c r="B41" s="392" t="s">
        <v>117</v>
      </c>
      <c r="C41" s="392"/>
      <c r="D41" s="392"/>
      <c r="E41" s="392"/>
      <c r="F41" s="392"/>
      <c r="G41" s="393" t="s">
        <v>205</v>
      </c>
      <c r="H41" s="393">
        <v>0.5</v>
      </c>
      <c r="I41" s="43" t="s">
        <v>116</v>
      </c>
      <c r="J41" s="51"/>
      <c r="K41" s="2"/>
      <c r="L41" s="65"/>
    </row>
    <row r="44" spans="1:13" x14ac:dyDescent="0.3">
      <c r="A44" s="37" t="s">
        <v>102</v>
      </c>
      <c r="B44" s="391" t="s">
        <v>198</v>
      </c>
      <c r="C44" s="391"/>
      <c r="D44" s="391"/>
      <c r="E44" s="391"/>
      <c r="F44" s="391"/>
      <c r="G44" s="391"/>
      <c r="H44" s="391"/>
      <c r="I44" s="391"/>
      <c r="J44" s="391"/>
      <c r="K44" s="391"/>
      <c r="L44" s="1"/>
    </row>
    <row r="45" spans="1:13" x14ac:dyDescent="0.3">
      <c r="A45" s="1">
        <v>1</v>
      </c>
      <c r="B45" s="28" t="s">
        <v>158</v>
      </c>
      <c r="C45" s="28"/>
      <c r="D45" s="28"/>
      <c r="E45" s="28"/>
      <c r="F45" s="28"/>
      <c r="G45" s="28"/>
      <c r="H45" s="27"/>
      <c r="I45" s="27"/>
      <c r="J45" s="82"/>
      <c r="K45" s="28"/>
    </row>
    <row r="46" spans="1:13" x14ac:dyDescent="0.3">
      <c r="A46" s="1">
        <v>2</v>
      </c>
      <c r="B46" s="28" t="s">
        <v>159</v>
      </c>
      <c r="C46" s="28"/>
      <c r="D46" s="28"/>
      <c r="E46" s="28"/>
      <c r="F46" s="28"/>
      <c r="G46" s="28"/>
      <c r="H46" s="27"/>
      <c r="I46" s="27"/>
      <c r="J46" s="82"/>
      <c r="K46" s="28"/>
    </row>
    <row r="47" spans="1:13" x14ac:dyDescent="0.3">
      <c r="A47" s="1">
        <v>3</v>
      </c>
      <c r="B47" s="28" t="s">
        <v>160</v>
      </c>
      <c r="C47" s="28"/>
      <c r="D47" s="28"/>
      <c r="E47" s="28"/>
      <c r="F47" s="28"/>
      <c r="G47" s="28"/>
      <c r="H47" s="27"/>
      <c r="I47" s="27"/>
      <c r="J47" s="82"/>
      <c r="K47" s="28"/>
    </row>
    <row r="48" spans="1:13" x14ac:dyDescent="0.3">
      <c r="A48" s="1">
        <v>4</v>
      </c>
      <c r="B48" s="28" t="s">
        <v>161</v>
      </c>
      <c r="C48" s="28"/>
      <c r="D48" s="28"/>
      <c r="E48" s="28"/>
      <c r="F48" s="28"/>
      <c r="G48" s="28"/>
      <c r="H48" s="27"/>
      <c r="I48" s="27"/>
      <c r="J48" s="82"/>
      <c r="K48" s="28"/>
    </row>
    <row r="49" spans="1:11" x14ac:dyDescent="0.3">
      <c r="A49" s="1">
        <v>5</v>
      </c>
      <c r="B49" s="28" t="s">
        <v>162</v>
      </c>
      <c r="C49" s="28"/>
      <c r="D49" s="28"/>
      <c r="E49" s="28"/>
      <c r="F49" s="28"/>
      <c r="G49" s="28"/>
      <c r="H49" s="27"/>
      <c r="I49" s="27"/>
      <c r="J49" s="82"/>
      <c r="K49" s="28"/>
    </row>
    <row r="50" spans="1:11" x14ac:dyDescent="0.3">
      <c r="A50" s="1">
        <v>6</v>
      </c>
      <c r="B50" s="28" t="s">
        <v>163</v>
      </c>
      <c r="C50" s="28"/>
      <c r="D50" s="28"/>
      <c r="E50" s="28"/>
      <c r="F50" s="28"/>
      <c r="G50" s="28"/>
      <c r="H50" s="27"/>
      <c r="I50" s="27"/>
      <c r="J50" s="82"/>
      <c r="K50" s="28"/>
    </row>
    <row r="51" spans="1:11" x14ac:dyDescent="0.3">
      <c r="A51" s="1">
        <v>7</v>
      </c>
      <c r="B51" s="28" t="s">
        <v>164</v>
      </c>
      <c r="C51" s="28"/>
      <c r="D51" s="28"/>
      <c r="E51" s="28"/>
      <c r="F51" s="28"/>
      <c r="G51" s="28"/>
      <c r="H51" s="27"/>
      <c r="I51" s="27"/>
      <c r="J51" s="82"/>
      <c r="K51" s="28"/>
    </row>
    <row r="52" spans="1:11" x14ac:dyDescent="0.3">
      <c r="A52" s="1">
        <v>8</v>
      </c>
      <c r="B52" s="28" t="s">
        <v>165</v>
      </c>
      <c r="C52" s="28"/>
      <c r="D52" s="28"/>
      <c r="E52" s="28"/>
      <c r="F52" s="28"/>
      <c r="G52" s="28"/>
      <c r="H52" s="27"/>
      <c r="I52" s="27"/>
      <c r="J52" s="82"/>
      <c r="K52" s="28"/>
    </row>
    <row r="53" spans="1:11" x14ac:dyDescent="0.3">
      <c r="A53" s="1">
        <v>9</v>
      </c>
      <c r="B53" s="28" t="s">
        <v>166</v>
      </c>
      <c r="C53" s="28"/>
      <c r="D53" s="28"/>
      <c r="E53" s="28"/>
      <c r="F53" s="28"/>
      <c r="G53" s="28"/>
      <c r="H53" s="27"/>
      <c r="I53" s="27"/>
      <c r="J53" s="82"/>
      <c r="K53" s="28"/>
    </row>
    <row r="54" spans="1:11" x14ac:dyDescent="0.3">
      <c r="A54" s="1">
        <v>10</v>
      </c>
      <c r="B54" s="28" t="s">
        <v>167</v>
      </c>
      <c r="C54" s="28"/>
      <c r="D54" s="28"/>
      <c r="E54" s="28"/>
      <c r="F54" s="28"/>
      <c r="G54" s="28"/>
      <c r="H54" s="27"/>
      <c r="I54" s="27"/>
      <c r="J54" s="82"/>
      <c r="K54" s="28"/>
    </row>
    <row r="55" spans="1:11" x14ac:dyDescent="0.3">
      <c r="A55" s="1">
        <v>11</v>
      </c>
      <c r="B55" s="28" t="s">
        <v>168</v>
      </c>
      <c r="C55" s="28"/>
      <c r="D55" s="28"/>
      <c r="E55" s="28"/>
      <c r="F55" s="28"/>
      <c r="G55" s="28"/>
      <c r="H55" s="27"/>
      <c r="I55" s="27"/>
      <c r="J55" s="82"/>
      <c r="K55" s="28"/>
    </row>
    <row r="56" spans="1:11" x14ac:dyDescent="0.3">
      <c r="A56" s="1">
        <v>12</v>
      </c>
      <c r="B56" s="28" t="s">
        <v>169</v>
      </c>
      <c r="C56" s="28"/>
      <c r="D56" s="28"/>
      <c r="E56" s="28"/>
      <c r="F56" s="28"/>
      <c r="G56" s="28"/>
      <c r="H56" s="27"/>
      <c r="I56" s="27"/>
      <c r="J56" s="82"/>
      <c r="K56" s="28"/>
    </row>
    <row r="57" spans="1:11" x14ac:dyDescent="0.3">
      <c r="A57" s="1">
        <v>13</v>
      </c>
      <c r="B57" s="28" t="s">
        <v>170</v>
      </c>
      <c r="C57" s="28"/>
      <c r="D57" s="28"/>
      <c r="E57" s="28"/>
      <c r="F57" s="28"/>
      <c r="G57" s="28"/>
      <c r="H57" s="27"/>
      <c r="I57" s="27"/>
      <c r="J57" s="82"/>
      <c r="K57" s="28"/>
    </row>
    <row r="58" spans="1:11" x14ac:dyDescent="0.3">
      <c r="A58" s="1">
        <v>14</v>
      </c>
      <c r="B58" s="28" t="s">
        <v>171</v>
      </c>
      <c r="C58" s="28"/>
      <c r="D58" s="28"/>
      <c r="E58" s="28"/>
      <c r="F58" s="28"/>
      <c r="G58" s="28"/>
      <c r="H58" s="27"/>
      <c r="I58" s="27"/>
      <c r="J58" s="82"/>
      <c r="K58" s="28"/>
    </row>
    <row r="59" spans="1:11" x14ac:dyDescent="0.3">
      <c r="A59" s="1">
        <v>15</v>
      </c>
      <c r="B59" s="28" t="s">
        <v>172</v>
      </c>
      <c r="C59" s="28"/>
      <c r="D59" s="28"/>
      <c r="E59" s="28"/>
      <c r="F59" s="28"/>
      <c r="G59" s="28"/>
      <c r="H59" s="27"/>
      <c r="I59" s="27"/>
      <c r="J59" s="82"/>
      <c r="K59" s="28"/>
    </row>
    <row r="60" spans="1:11" x14ac:dyDescent="0.3">
      <c r="A60" s="1">
        <v>16</v>
      </c>
      <c r="B60" s="28" t="s">
        <v>173</v>
      </c>
      <c r="C60" s="28"/>
      <c r="D60" s="28"/>
      <c r="E60" s="28"/>
      <c r="F60" s="28"/>
      <c r="G60" s="28"/>
      <c r="H60" s="27"/>
      <c r="I60" s="27"/>
      <c r="J60" s="82"/>
      <c r="K60" s="28"/>
    </row>
    <row r="61" spans="1:11" x14ac:dyDescent="0.3">
      <c r="A61" s="1">
        <v>17</v>
      </c>
      <c r="B61" s="28" t="s">
        <v>174</v>
      </c>
      <c r="C61" s="28"/>
      <c r="D61" s="28"/>
      <c r="E61" s="28"/>
      <c r="F61" s="28"/>
      <c r="G61" s="28"/>
      <c r="H61" s="27"/>
      <c r="I61" s="27"/>
      <c r="J61" s="82"/>
      <c r="K61" s="28"/>
    </row>
    <row r="62" spans="1:11" x14ac:dyDescent="0.3">
      <c r="A62" s="1">
        <v>18</v>
      </c>
      <c r="B62" s="28" t="s">
        <v>175</v>
      </c>
      <c r="C62" s="28"/>
      <c r="D62" s="28"/>
      <c r="E62" s="28"/>
      <c r="F62" s="28"/>
      <c r="G62" s="28"/>
      <c r="H62" s="27"/>
      <c r="I62" s="27"/>
      <c r="J62" s="82"/>
      <c r="K62" s="28"/>
    </row>
    <row r="63" spans="1:11" x14ac:dyDescent="0.3">
      <c r="A63" s="1">
        <v>19</v>
      </c>
      <c r="B63" s="28" t="s">
        <v>176</v>
      </c>
      <c r="C63" s="28"/>
      <c r="D63" s="28"/>
      <c r="E63" s="28"/>
      <c r="F63" s="28"/>
      <c r="G63" s="28"/>
      <c r="H63" s="27"/>
      <c r="I63" s="27"/>
      <c r="J63" s="82"/>
      <c r="K63" s="28"/>
    </row>
    <row r="64" spans="1:11" x14ac:dyDescent="0.3">
      <c r="A64" s="1">
        <v>20</v>
      </c>
      <c r="B64" s="28" t="s">
        <v>177</v>
      </c>
      <c r="C64" s="28"/>
      <c r="D64" s="28"/>
      <c r="E64" s="28"/>
      <c r="F64" s="28"/>
      <c r="G64" s="28"/>
      <c r="H64" s="27"/>
      <c r="I64" s="27"/>
      <c r="J64" s="82"/>
      <c r="K64" s="28"/>
    </row>
    <row r="65" spans="1:11" x14ac:dyDescent="0.3">
      <c r="A65" s="1">
        <v>21</v>
      </c>
      <c r="B65" s="28" t="s">
        <v>178</v>
      </c>
      <c r="C65" s="28"/>
      <c r="D65" s="28"/>
      <c r="E65" s="28"/>
      <c r="F65" s="28"/>
      <c r="G65" s="28"/>
      <c r="H65" s="27"/>
      <c r="I65" s="27"/>
      <c r="J65" s="82"/>
      <c r="K65" s="28"/>
    </row>
    <row r="66" spans="1:11" x14ac:dyDescent="0.3">
      <c r="A66" s="1">
        <v>22</v>
      </c>
      <c r="B66" s="28" t="s">
        <v>179</v>
      </c>
      <c r="C66" s="28"/>
      <c r="D66" s="28"/>
      <c r="E66" s="28"/>
      <c r="F66" s="28"/>
      <c r="G66" s="28"/>
      <c r="H66" s="27"/>
      <c r="I66" s="27"/>
      <c r="J66" s="82"/>
      <c r="K66" s="28"/>
    </row>
    <row r="67" spans="1:11" x14ac:dyDescent="0.3">
      <c r="A67" s="1">
        <v>23</v>
      </c>
      <c r="B67" s="28" t="s">
        <v>180</v>
      </c>
      <c r="C67" s="28"/>
      <c r="D67" s="28"/>
      <c r="E67" s="28"/>
      <c r="F67" s="28"/>
      <c r="G67" s="28"/>
      <c r="H67" s="27"/>
      <c r="I67" s="27"/>
      <c r="J67" s="82"/>
      <c r="K67" s="28"/>
    </row>
    <row r="68" spans="1:11" x14ac:dyDescent="0.3">
      <c r="A68" s="1">
        <v>24</v>
      </c>
      <c r="B68" s="28" t="s">
        <v>181</v>
      </c>
      <c r="C68" s="28"/>
      <c r="D68" s="28"/>
      <c r="E68" s="28"/>
      <c r="F68" s="28"/>
      <c r="G68" s="28"/>
      <c r="H68" s="27"/>
      <c r="I68" s="27"/>
      <c r="J68" s="82"/>
      <c r="K68" s="28"/>
    </row>
    <row r="69" spans="1:11" x14ac:dyDescent="0.3">
      <c r="A69" s="1">
        <v>25</v>
      </c>
      <c r="B69" s="28" t="s">
        <v>182</v>
      </c>
      <c r="C69" s="28"/>
      <c r="D69" s="28"/>
      <c r="E69" s="28"/>
      <c r="F69" s="28"/>
      <c r="G69" s="28"/>
      <c r="H69" s="27"/>
      <c r="I69" s="27"/>
      <c r="J69" s="82"/>
      <c r="K69" s="28"/>
    </row>
    <row r="70" spans="1:11" x14ac:dyDescent="0.3">
      <c r="A70" s="1">
        <v>26</v>
      </c>
      <c r="B70" s="28" t="s">
        <v>183</v>
      </c>
      <c r="C70" s="28"/>
      <c r="D70" s="28"/>
      <c r="E70" s="28"/>
      <c r="F70" s="28"/>
      <c r="G70" s="28"/>
      <c r="H70" s="27"/>
      <c r="I70" s="27"/>
      <c r="J70" s="82"/>
      <c r="K70" s="28"/>
    </row>
    <row r="71" spans="1:11" x14ac:dyDescent="0.3">
      <c r="A71" s="1">
        <v>27</v>
      </c>
      <c r="B71" s="28" t="s">
        <v>184</v>
      </c>
      <c r="C71" s="28"/>
      <c r="D71" s="28"/>
      <c r="E71" s="28"/>
      <c r="F71" s="28"/>
      <c r="G71" s="28"/>
      <c r="H71" s="27"/>
      <c r="I71" s="27"/>
      <c r="J71" s="82"/>
      <c r="K71" s="28"/>
    </row>
    <row r="72" spans="1:11" x14ac:dyDescent="0.3">
      <c r="A72" s="1">
        <v>28</v>
      </c>
      <c r="B72" s="28" t="s">
        <v>185</v>
      </c>
      <c r="C72" s="28"/>
      <c r="D72" s="28"/>
      <c r="E72" s="28"/>
      <c r="F72" s="28"/>
      <c r="G72" s="28"/>
      <c r="H72" s="27"/>
      <c r="I72" s="27"/>
      <c r="J72" s="82"/>
      <c r="K72" s="28"/>
    </row>
    <row r="73" spans="1:11" x14ac:dyDescent="0.3">
      <c r="A73" s="1">
        <v>29</v>
      </c>
      <c r="B73" s="28" t="s">
        <v>186</v>
      </c>
      <c r="C73" s="28"/>
      <c r="D73" s="28"/>
      <c r="E73" s="28"/>
      <c r="F73" s="28"/>
      <c r="G73" s="28"/>
      <c r="H73" s="27"/>
      <c r="I73" s="27"/>
      <c r="J73" s="82"/>
      <c r="K73" s="28"/>
    </row>
    <row r="74" spans="1:11" x14ac:dyDescent="0.3">
      <c r="A74" s="1">
        <v>30</v>
      </c>
      <c r="B74" s="28" t="s">
        <v>187</v>
      </c>
      <c r="C74" s="28"/>
      <c r="D74" s="28"/>
      <c r="E74" s="28"/>
      <c r="F74" s="28"/>
      <c r="G74" s="28"/>
      <c r="H74" s="27"/>
      <c r="I74" s="27"/>
      <c r="J74" s="82"/>
      <c r="K74" s="28"/>
    </row>
    <row r="75" spans="1:11" x14ac:dyDescent="0.3">
      <c r="A75" s="1">
        <v>31</v>
      </c>
      <c r="B75" s="28" t="s">
        <v>188</v>
      </c>
      <c r="C75" s="28"/>
      <c r="D75" s="28"/>
      <c r="E75" s="28"/>
      <c r="F75" s="28"/>
      <c r="G75" s="28"/>
      <c r="H75" s="27"/>
      <c r="I75" s="27"/>
      <c r="J75" s="82"/>
      <c r="K75" s="28"/>
    </row>
    <row r="76" spans="1:11" x14ac:dyDescent="0.3">
      <c r="A76" s="1">
        <v>32</v>
      </c>
      <c r="B76" s="28" t="s">
        <v>189</v>
      </c>
      <c r="C76" s="28"/>
      <c r="D76" s="28"/>
      <c r="E76" s="28"/>
      <c r="F76" s="28"/>
      <c r="G76" s="28"/>
      <c r="H76" s="27"/>
      <c r="I76" s="27"/>
      <c r="J76" s="82"/>
      <c r="K76" s="28"/>
    </row>
    <row r="77" spans="1:11" customFormat="1" x14ac:dyDescent="0.3">
      <c r="A77" s="1">
        <v>33</v>
      </c>
      <c r="B77" s="44" t="s">
        <v>190</v>
      </c>
      <c r="C77" s="44"/>
      <c r="D77" s="44"/>
      <c r="E77" s="44"/>
      <c r="F77" s="44"/>
      <c r="G77" s="44"/>
      <c r="H77" s="44"/>
      <c r="I77" s="44"/>
      <c r="J77" s="83"/>
      <c r="K77" s="44"/>
    </row>
    <row r="78" spans="1:11" x14ac:dyDescent="0.3">
      <c r="A78" s="1">
        <v>34</v>
      </c>
      <c r="B78" s="28" t="s">
        <v>191</v>
      </c>
      <c r="C78" s="28"/>
      <c r="D78" s="28"/>
      <c r="E78" s="28"/>
      <c r="F78" s="28"/>
      <c r="G78" s="28"/>
      <c r="H78" s="27"/>
      <c r="I78" s="27"/>
      <c r="J78" s="82"/>
      <c r="K78" s="28"/>
    </row>
    <row r="79" spans="1:11" x14ac:dyDescent="0.3">
      <c r="A79" s="1">
        <v>35</v>
      </c>
      <c r="B79" s="28" t="s">
        <v>192</v>
      </c>
      <c r="C79" s="28"/>
      <c r="D79" s="28"/>
      <c r="E79" s="28"/>
      <c r="F79" s="28"/>
      <c r="G79" s="28"/>
      <c r="H79" s="27"/>
      <c r="I79" s="27"/>
      <c r="J79" s="82"/>
      <c r="K79" s="28"/>
    </row>
    <row r="80" spans="1:11" x14ac:dyDescent="0.3">
      <c r="A80" s="1">
        <v>36</v>
      </c>
      <c r="B80" s="28" t="s">
        <v>193</v>
      </c>
      <c r="C80" s="28"/>
      <c r="D80" s="28"/>
      <c r="E80" s="28"/>
      <c r="F80" s="28"/>
      <c r="G80" s="28"/>
      <c r="H80" s="27"/>
      <c r="I80" s="27"/>
      <c r="J80" s="82"/>
      <c r="K80" s="28"/>
    </row>
    <row r="81" spans="1:11" x14ac:dyDescent="0.3">
      <c r="A81" s="1">
        <v>37</v>
      </c>
      <c r="B81" s="28" t="s">
        <v>194</v>
      </c>
      <c r="C81" s="28"/>
      <c r="D81" s="28"/>
      <c r="E81" s="28"/>
      <c r="F81" s="28"/>
      <c r="G81" s="28"/>
      <c r="H81" s="27"/>
      <c r="I81" s="27"/>
      <c r="J81" s="82"/>
      <c r="K81" s="28"/>
    </row>
    <row r="82" spans="1:11" x14ac:dyDescent="0.3">
      <c r="A82" s="1">
        <v>38</v>
      </c>
      <c r="B82" s="28" t="s">
        <v>195</v>
      </c>
      <c r="C82" s="28"/>
      <c r="D82" s="28"/>
      <c r="E82" s="28"/>
      <c r="F82" s="28"/>
      <c r="G82" s="28"/>
      <c r="H82" s="27"/>
      <c r="I82" s="27"/>
      <c r="J82" s="82"/>
      <c r="K82" s="28"/>
    </row>
    <row r="83" spans="1:11" x14ac:dyDescent="0.3">
      <c r="A83" s="1">
        <v>39</v>
      </c>
      <c r="B83" s="28" t="s">
        <v>196</v>
      </c>
      <c r="C83" s="28"/>
      <c r="D83" s="28"/>
      <c r="E83" s="28"/>
      <c r="F83" s="28"/>
      <c r="G83" s="28"/>
      <c r="H83" s="27"/>
      <c r="I83" s="27"/>
      <c r="J83" s="82"/>
      <c r="K83" s="28"/>
    </row>
    <row r="84" spans="1:11" x14ac:dyDescent="0.3">
      <c r="A84" s="1">
        <v>40</v>
      </c>
      <c r="B84" s="28" t="s">
        <v>197</v>
      </c>
      <c r="C84" s="28"/>
      <c r="D84" s="28"/>
      <c r="E84" s="28"/>
      <c r="F84" s="28"/>
      <c r="G84" s="28"/>
      <c r="H84" s="27"/>
      <c r="I84" s="27"/>
      <c r="J84" s="82"/>
      <c r="K84" s="28"/>
    </row>
    <row r="87" spans="1:11" x14ac:dyDescent="0.3">
      <c r="A87" s="45" t="s">
        <v>82</v>
      </c>
      <c r="B87" s="46" t="s">
        <v>118</v>
      </c>
      <c r="C87" s="47"/>
      <c r="D87" s="47"/>
      <c r="E87" s="47"/>
      <c r="F87" s="47"/>
    </row>
    <row r="88" spans="1:11" ht="6.45" customHeight="1" x14ac:dyDescent="0.3">
      <c r="A88" s="48"/>
      <c r="B88" s="49"/>
      <c r="C88" s="50"/>
      <c r="D88" s="50"/>
      <c r="E88" s="50"/>
      <c r="F88" s="50"/>
      <c r="H88" s="23"/>
      <c r="I88" s="23"/>
      <c r="J88" s="84"/>
    </row>
    <row r="89" spans="1:11" x14ac:dyDescent="0.3">
      <c r="B89" s="403" t="s">
        <v>115</v>
      </c>
      <c r="C89" s="404"/>
      <c r="D89" s="404"/>
      <c r="E89" s="404"/>
      <c r="F89" s="404"/>
      <c r="G89" s="404"/>
      <c r="H89" s="404"/>
      <c r="I89" s="405"/>
      <c r="J89" s="32" t="s">
        <v>114</v>
      </c>
    </row>
    <row r="90" spans="1:11" ht="14.55" customHeight="1" x14ac:dyDescent="0.3">
      <c r="B90" s="400" t="s">
        <v>142</v>
      </c>
      <c r="C90" s="401"/>
      <c r="D90" s="401"/>
      <c r="E90" s="401"/>
      <c r="F90" s="401"/>
      <c r="G90" s="401"/>
      <c r="H90" s="401"/>
      <c r="I90" s="402"/>
      <c r="J90" s="29">
        <v>0.02</v>
      </c>
    </row>
    <row r="91" spans="1:11" ht="14.55" customHeight="1" x14ac:dyDescent="0.3">
      <c r="B91" s="400" t="s">
        <v>143</v>
      </c>
      <c r="C91" s="401"/>
      <c r="D91" s="401"/>
      <c r="E91" s="401"/>
      <c r="F91" s="401"/>
      <c r="G91" s="401"/>
      <c r="H91" s="401"/>
      <c r="I91" s="402"/>
      <c r="J91" s="29">
        <v>2.5000000000000001E-2</v>
      </c>
    </row>
    <row r="92" spans="1:11" ht="14.55" customHeight="1" x14ac:dyDescent="0.3">
      <c r="B92" s="400" t="s">
        <v>144</v>
      </c>
      <c r="C92" s="401"/>
      <c r="D92" s="401"/>
      <c r="E92" s="401"/>
      <c r="F92" s="401"/>
      <c r="G92" s="401"/>
      <c r="H92" s="401"/>
      <c r="I92" s="402"/>
      <c r="J92" s="29">
        <v>0.05</v>
      </c>
    </row>
    <row r="93" spans="1:11" ht="46.05" customHeight="1" x14ac:dyDescent="0.3">
      <c r="B93" s="400" t="s">
        <v>209</v>
      </c>
      <c r="C93" s="401"/>
      <c r="D93" s="401"/>
      <c r="E93" s="401"/>
      <c r="F93" s="401"/>
      <c r="G93" s="401"/>
      <c r="H93" s="401"/>
      <c r="I93" s="402"/>
      <c r="J93" s="29">
        <v>0.1</v>
      </c>
    </row>
    <row r="94" spans="1:11" ht="46.05" customHeight="1" x14ac:dyDescent="0.3">
      <c r="B94" s="400" t="s">
        <v>147</v>
      </c>
      <c r="C94" s="401"/>
      <c r="D94" s="401"/>
      <c r="E94" s="401"/>
      <c r="F94" s="401"/>
      <c r="G94" s="401"/>
      <c r="H94" s="401"/>
      <c r="I94" s="402"/>
      <c r="J94" s="29">
        <v>0.2</v>
      </c>
    </row>
    <row r="95" spans="1:11" ht="31.95" customHeight="1" x14ac:dyDescent="0.3">
      <c r="B95" s="400" t="s">
        <v>146</v>
      </c>
      <c r="C95" s="401"/>
      <c r="D95" s="401"/>
      <c r="E95" s="401"/>
      <c r="F95" s="401"/>
      <c r="G95" s="401"/>
      <c r="H95" s="401"/>
      <c r="I95" s="402"/>
      <c r="J95" s="29">
        <v>0.25</v>
      </c>
    </row>
    <row r="96" spans="1:11" ht="28.95" customHeight="1" x14ac:dyDescent="0.3">
      <c r="B96" s="400" t="s">
        <v>145</v>
      </c>
      <c r="C96" s="401"/>
      <c r="D96" s="401"/>
      <c r="E96" s="401"/>
      <c r="F96" s="401"/>
      <c r="G96" s="401"/>
      <c r="H96" s="401"/>
      <c r="I96" s="402"/>
      <c r="J96" s="29">
        <v>0.3</v>
      </c>
    </row>
    <row r="97" spans="2:10" ht="14.55" customHeight="1" x14ac:dyDescent="0.3">
      <c r="B97" s="400" t="s">
        <v>141</v>
      </c>
      <c r="C97" s="401"/>
      <c r="D97" s="401"/>
      <c r="E97" s="401"/>
      <c r="F97" s="401"/>
      <c r="G97" s="401"/>
      <c r="H97" s="401"/>
      <c r="I97" s="402"/>
      <c r="J97" s="29">
        <v>1</v>
      </c>
    </row>
    <row r="98" spans="2:10" x14ac:dyDescent="0.3">
      <c r="B98" s="2"/>
      <c r="F98" s="2"/>
      <c r="G98" s="2"/>
      <c r="I98" s="3"/>
      <c r="J98" s="51"/>
    </row>
    <row r="99" spans="2:10" ht="15.45" customHeight="1" x14ac:dyDescent="0.3">
      <c r="B99" s="403" t="s">
        <v>115</v>
      </c>
      <c r="C99" s="404"/>
      <c r="D99" s="404"/>
      <c r="E99" s="404"/>
      <c r="F99" s="404"/>
      <c r="G99" s="404"/>
      <c r="H99" s="404"/>
      <c r="I99" s="405"/>
      <c r="J99" s="32" t="s">
        <v>150</v>
      </c>
    </row>
    <row r="100" spans="2:10" ht="14.55" customHeight="1" x14ac:dyDescent="0.3">
      <c r="B100" s="400" t="s">
        <v>148</v>
      </c>
      <c r="C100" s="401"/>
      <c r="D100" s="401"/>
      <c r="E100" s="401"/>
      <c r="F100" s="401"/>
      <c r="G100" s="401"/>
      <c r="H100" s="401"/>
      <c r="I100" s="402"/>
      <c r="J100" s="60">
        <v>0.1</v>
      </c>
    </row>
    <row r="101" spans="2:10" ht="14.55" customHeight="1" x14ac:dyDescent="0.3">
      <c r="B101" s="400" t="s">
        <v>149</v>
      </c>
      <c r="C101" s="401"/>
      <c r="D101" s="401"/>
      <c r="E101" s="401"/>
      <c r="F101" s="401"/>
      <c r="G101" s="401"/>
      <c r="H101" s="401"/>
      <c r="I101" s="402"/>
      <c r="J101" s="60">
        <v>0.25</v>
      </c>
    </row>
    <row r="102" spans="2:10" x14ac:dyDescent="0.3">
      <c r="B102" s="2"/>
      <c r="F102" s="2"/>
      <c r="G102" s="2"/>
      <c r="I102" s="3"/>
      <c r="J102" s="51"/>
    </row>
    <row r="103" spans="2:10" ht="14.55" customHeight="1" x14ac:dyDescent="0.3">
      <c r="B103" s="403" t="s">
        <v>115</v>
      </c>
      <c r="C103" s="404"/>
      <c r="D103" s="404"/>
      <c r="E103" s="404"/>
      <c r="F103" s="404"/>
      <c r="G103" s="404"/>
      <c r="H103" s="404"/>
      <c r="I103" s="405"/>
      <c r="J103" s="32" t="s">
        <v>151</v>
      </c>
    </row>
    <row r="104" spans="2:10" ht="14.55" customHeight="1" x14ac:dyDescent="0.3">
      <c r="B104" s="400" t="s">
        <v>154</v>
      </c>
      <c r="C104" s="401"/>
      <c r="D104" s="401"/>
      <c r="E104" s="401"/>
      <c r="F104" s="401"/>
      <c r="G104" s="401"/>
      <c r="H104" s="401"/>
      <c r="I104" s="402"/>
      <c r="J104" s="60">
        <v>0.5</v>
      </c>
    </row>
    <row r="105" spans="2:10" ht="14.55" customHeight="1" x14ac:dyDescent="0.3">
      <c r="B105" s="400" t="s">
        <v>153</v>
      </c>
      <c r="C105" s="401"/>
      <c r="D105" s="401"/>
      <c r="E105" s="401"/>
      <c r="F105" s="401"/>
      <c r="G105" s="401"/>
      <c r="H105" s="401"/>
      <c r="I105" s="402"/>
      <c r="J105" s="60">
        <v>0.3</v>
      </c>
    </row>
    <row r="106" spans="2:10" ht="14.55" customHeight="1" x14ac:dyDescent="0.3">
      <c r="B106" s="400" t="s">
        <v>152</v>
      </c>
      <c r="C106" s="401"/>
      <c r="D106" s="401"/>
      <c r="E106" s="401"/>
      <c r="F106" s="401"/>
      <c r="G106" s="401"/>
      <c r="H106" s="401"/>
      <c r="I106" s="402"/>
      <c r="J106" s="60">
        <v>0.2</v>
      </c>
    </row>
    <row r="107" spans="2:10" x14ac:dyDescent="0.3">
      <c r="D107" s="2"/>
    </row>
    <row r="108" spans="2:10" x14ac:dyDescent="0.3">
      <c r="D108" s="2"/>
    </row>
    <row r="109" spans="2:10" x14ac:dyDescent="0.3">
      <c r="D109" s="2"/>
    </row>
    <row r="110" spans="2:10" x14ac:dyDescent="0.3">
      <c r="D110" s="2"/>
    </row>
    <row r="111" spans="2:10" x14ac:dyDescent="0.3">
      <c r="D111" s="2"/>
    </row>
    <row r="112" spans="2:10" x14ac:dyDescent="0.3">
      <c r="D112" s="2"/>
    </row>
    <row r="113" spans="4:4" x14ac:dyDescent="0.3">
      <c r="D113" s="2"/>
    </row>
    <row r="114" spans="4:4" x14ac:dyDescent="0.3">
      <c r="D114" s="2"/>
    </row>
    <row r="115" spans="4:4" x14ac:dyDescent="0.3">
      <c r="D115" s="2"/>
    </row>
    <row r="116" spans="4:4" x14ac:dyDescent="0.3">
      <c r="D116" s="2"/>
    </row>
    <row r="117" spans="4:4" x14ac:dyDescent="0.3">
      <c r="D117" s="2"/>
    </row>
    <row r="118" spans="4:4" x14ac:dyDescent="0.3">
      <c r="D118" s="2"/>
    </row>
    <row r="119" spans="4:4" x14ac:dyDescent="0.3">
      <c r="D119" s="2"/>
    </row>
    <row r="120" spans="4:4" x14ac:dyDescent="0.3">
      <c r="D120" s="2"/>
    </row>
    <row r="121" spans="4:4" x14ac:dyDescent="0.3">
      <c r="D121" s="2"/>
    </row>
    <row r="122" spans="4:4" x14ac:dyDescent="0.3">
      <c r="D122" s="2"/>
    </row>
    <row r="123" spans="4:4" x14ac:dyDescent="0.3">
      <c r="D123" s="2"/>
    </row>
    <row r="124" spans="4:4" x14ac:dyDescent="0.3">
      <c r="D124" s="2"/>
    </row>
    <row r="125" spans="4:4" x14ac:dyDescent="0.3">
      <c r="D125" s="2"/>
    </row>
    <row r="126" spans="4:4" x14ac:dyDescent="0.3">
      <c r="D126" s="5"/>
    </row>
    <row r="127" spans="4:4" x14ac:dyDescent="0.3">
      <c r="D127" s="5"/>
    </row>
    <row r="128" spans="4:4" x14ac:dyDescent="0.3">
      <c r="D128" s="5"/>
    </row>
    <row r="129" spans="4:4" x14ac:dyDescent="0.3">
      <c r="D129" s="5"/>
    </row>
    <row r="130" spans="4:4" x14ac:dyDescent="0.3">
      <c r="D130" s="5"/>
    </row>
    <row r="131" spans="4:4" x14ac:dyDescent="0.3">
      <c r="D131" s="5"/>
    </row>
    <row r="132" spans="4:4" x14ac:dyDescent="0.3">
      <c r="D132" s="5"/>
    </row>
    <row r="133" spans="4:4" x14ac:dyDescent="0.3">
      <c r="D133" s="5"/>
    </row>
  </sheetData>
  <mergeCells count="56">
    <mergeCell ref="B105:I105"/>
    <mergeCell ref="B106:I106"/>
    <mergeCell ref="B89:I89"/>
    <mergeCell ref="B99:I99"/>
    <mergeCell ref="B103:I103"/>
    <mergeCell ref="B96:I96"/>
    <mergeCell ref="B97:I97"/>
    <mergeCell ref="B100:I100"/>
    <mergeCell ref="B101:I101"/>
    <mergeCell ref="B104:I104"/>
    <mergeCell ref="B91:I91"/>
    <mergeCell ref="B92:I92"/>
    <mergeCell ref="B93:I93"/>
    <mergeCell ref="B94:I94"/>
    <mergeCell ref="B95:I95"/>
    <mergeCell ref="B90:I90"/>
    <mergeCell ref="B8:G8"/>
    <mergeCell ref="B9:G9"/>
    <mergeCell ref="B10:G10"/>
    <mergeCell ref="B11:G11"/>
    <mergeCell ref="B3:G3"/>
    <mergeCell ref="B4:G4"/>
    <mergeCell ref="B5:G5"/>
    <mergeCell ref="B6:G6"/>
    <mergeCell ref="B7:G7"/>
    <mergeCell ref="B44:K44"/>
    <mergeCell ref="B41:F41"/>
    <mergeCell ref="G41:H41"/>
    <mergeCell ref="B27:G27"/>
    <mergeCell ref="B28:G28"/>
    <mergeCell ref="B30:G30"/>
    <mergeCell ref="B32:G32"/>
    <mergeCell ref="C34:K34"/>
    <mergeCell ref="B37:H37"/>
    <mergeCell ref="B38:F38"/>
    <mergeCell ref="B39:F39"/>
    <mergeCell ref="B40:F40"/>
    <mergeCell ref="G38:H38"/>
    <mergeCell ref="G40:H40"/>
    <mergeCell ref="G39:H39"/>
    <mergeCell ref="B2:H2"/>
    <mergeCell ref="I3:I11"/>
    <mergeCell ref="B29:G29"/>
    <mergeCell ref="B31:G31"/>
    <mergeCell ref="B14:G14"/>
    <mergeCell ref="B15:G15"/>
    <mergeCell ref="B16:G16"/>
    <mergeCell ref="B17:G17"/>
    <mergeCell ref="B18:G18"/>
    <mergeCell ref="B19:G19"/>
    <mergeCell ref="B20:G20"/>
    <mergeCell ref="B21:G21"/>
    <mergeCell ref="B22:G22"/>
    <mergeCell ref="B23:G23"/>
    <mergeCell ref="B24:G24"/>
    <mergeCell ref="B26:G2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Home</vt:lpstr>
      <vt:lpstr>Fixed Asset as per 3rd Schedule</vt:lpstr>
      <vt:lpstr>Disposal List</vt:lpstr>
      <vt:lpstr>Rate &amp; Source</vt:lpstr>
      <vt:lpstr>Depreciation_Rate_3rd_Scdl</vt:lpstr>
      <vt:lpstr>Depreciation_Table</vt:lpstr>
      <vt:lpstr>Minimum_Tax_163</vt:lpstr>
      <vt:lpstr>'Disposal List'!Print_Area</vt:lpstr>
      <vt:lpstr>'Fixed Asset as per 3rd Schedule'!Print_Area</vt:lpstr>
      <vt:lpstr>Home!Print_Area</vt:lpstr>
      <vt:lpstr>Total_Input_us_163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Wasif Chowdhury</dc:creator>
  <cp:lastModifiedBy>Md. Shakhawat Hossain</cp:lastModifiedBy>
  <cp:lastPrinted>2026-05-01T08:06:22Z</cp:lastPrinted>
  <dcterms:created xsi:type="dcterms:W3CDTF">2017-01-09T15:08:29Z</dcterms:created>
  <dcterms:modified xsi:type="dcterms:W3CDTF">2026-05-12T06:14:49Z</dcterms:modified>
</cp:coreProperties>
</file>